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75" windowWidth="14175" windowHeight="7515" activeTab="3"/>
  </bookViews>
  <sheets>
    <sheet name="3. План учебного процесса14 11" sheetId="22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</workbook>
</file>

<file path=xl/calcChain.xml><?xml version="1.0" encoding="utf-8"?>
<calcChain xmlns="http://schemas.openxmlformats.org/spreadsheetml/2006/main">
  <c r="T83" i="22" l="1"/>
  <c r="S83" i="22"/>
  <c r="W83" i="22"/>
  <c r="V83" i="22"/>
  <c r="U83" i="22"/>
  <c r="R83" i="22"/>
  <c r="D82" i="22" l="1"/>
  <c r="E82" i="22"/>
  <c r="F82" i="22"/>
  <c r="C82" i="22"/>
  <c r="H50" i="22" l="1"/>
  <c r="I50" i="22"/>
  <c r="J50" i="22"/>
  <c r="K50" i="22"/>
  <c r="L50" i="22"/>
  <c r="M50" i="22"/>
  <c r="N50" i="22"/>
  <c r="O50" i="22"/>
  <c r="P50" i="22"/>
  <c r="Q50" i="22"/>
  <c r="R50" i="22"/>
  <c r="S50" i="22"/>
  <c r="U50" i="22"/>
  <c r="V50" i="22"/>
  <c r="W50" i="22"/>
  <c r="X50" i="22"/>
  <c r="Y50" i="22"/>
  <c r="V63" i="22"/>
  <c r="Y75" i="22"/>
  <c r="W28" i="22"/>
  <c r="G26" i="22"/>
  <c r="W53" i="22" l="1"/>
  <c r="T53" i="22"/>
  <c r="Q53" i="22"/>
  <c r="P83" i="22"/>
  <c r="O83" i="22"/>
  <c r="H75" i="22"/>
  <c r="I75" i="22"/>
  <c r="J75" i="22"/>
  <c r="L75" i="22"/>
  <c r="M75" i="22"/>
  <c r="N75" i="22"/>
  <c r="O75" i="22"/>
  <c r="P75" i="22"/>
  <c r="Q75" i="22"/>
  <c r="R75" i="22"/>
  <c r="S75" i="22"/>
  <c r="U75" i="22"/>
  <c r="V75" i="22"/>
  <c r="X75" i="22"/>
  <c r="H63" i="22"/>
  <c r="I63" i="22"/>
  <c r="J63" i="22"/>
  <c r="L63" i="22"/>
  <c r="M63" i="22"/>
  <c r="N63" i="22"/>
  <c r="O63" i="22"/>
  <c r="P63" i="22"/>
  <c r="R63" i="22"/>
  <c r="S63" i="22"/>
  <c r="U63" i="22"/>
  <c r="X63" i="22"/>
  <c r="Y63" i="22"/>
  <c r="W77" i="22"/>
  <c r="T77" i="22"/>
  <c r="Q77" i="22"/>
  <c r="W89" i="22"/>
  <c r="T89" i="22"/>
  <c r="Q89" i="22"/>
  <c r="W88" i="22"/>
  <c r="T88" i="22"/>
  <c r="Q88" i="22"/>
  <c r="W87" i="22"/>
  <c r="T87" i="22"/>
  <c r="Q87" i="22"/>
  <c r="T86" i="22"/>
  <c r="V85" i="22"/>
  <c r="U85" i="22"/>
  <c r="S85" i="22"/>
  <c r="R85" i="22"/>
  <c r="P85" i="22"/>
  <c r="O85" i="22"/>
  <c r="V84" i="22"/>
  <c r="U84" i="22"/>
  <c r="S84" i="22"/>
  <c r="R84" i="22"/>
  <c r="P84" i="22"/>
  <c r="O84" i="22"/>
  <c r="W81" i="22"/>
  <c r="T81" i="22"/>
  <c r="W80" i="22"/>
  <c r="T80" i="22"/>
  <c r="Q80" i="22"/>
  <c r="G80" i="22"/>
  <c r="W79" i="22"/>
  <c r="T79" i="22"/>
  <c r="G79" i="22" s="1"/>
  <c r="Q79" i="22"/>
  <c r="W78" i="22"/>
  <c r="T78" i="22"/>
  <c r="Q78" i="22"/>
  <c r="W76" i="22"/>
  <c r="T76" i="22"/>
  <c r="Q76" i="22"/>
  <c r="G76" i="22"/>
  <c r="W74" i="22"/>
  <c r="T74" i="22"/>
  <c r="W73" i="22"/>
  <c r="T73" i="22"/>
  <c r="Q73" i="22"/>
  <c r="G73" i="22" s="1"/>
  <c r="K73" i="22" s="1"/>
  <c r="W72" i="22"/>
  <c r="T72" i="22"/>
  <c r="Q72" i="22"/>
  <c r="W71" i="22"/>
  <c r="T71" i="22"/>
  <c r="Q71" i="22"/>
  <c r="W70" i="22"/>
  <c r="T70" i="22"/>
  <c r="Q70" i="22"/>
  <c r="G70" i="22" s="1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J69" i="22"/>
  <c r="I69" i="22"/>
  <c r="H69" i="22"/>
  <c r="W68" i="22"/>
  <c r="T68" i="22"/>
  <c r="W67" i="22"/>
  <c r="T67" i="22"/>
  <c r="Q67" i="22"/>
  <c r="W66" i="22"/>
  <c r="T66" i="22"/>
  <c r="Q66" i="22"/>
  <c r="W65" i="22"/>
  <c r="T65" i="22"/>
  <c r="Q65" i="22"/>
  <c r="W64" i="22"/>
  <c r="T64" i="22"/>
  <c r="Q64" i="22"/>
  <c r="W62" i="22"/>
  <c r="T62" i="22"/>
  <c r="G62" i="22"/>
  <c r="W61" i="22"/>
  <c r="T61" i="22"/>
  <c r="Q61" i="22"/>
  <c r="W60" i="22"/>
  <c r="T60" i="22"/>
  <c r="Q60" i="22"/>
  <c r="G60" i="22" s="1"/>
  <c r="K60" i="22" s="1"/>
  <c r="W59" i="22"/>
  <c r="T59" i="22"/>
  <c r="Q59" i="22"/>
  <c r="W58" i="22"/>
  <c r="W57" i="22" s="1"/>
  <c r="T58" i="22"/>
  <c r="Q58" i="22"/>
  <c r="Q57" i="22" s="1"/>
  <c r="Y57" i="22"/>
  <c r="Y49" i="22" s="1"/>
  <c r="Y48" i="22" s="1"/>
  <c r="X57" i="22"/>
  <c r="V57" i="22"/>
  <c r="U57" i="22"/>
  <c r="S57" i="22"/>
  <c r="R57" i="22"/>
  <c r="P57" i="22"/>
  <c r="O57" i="22"/>
  <c r="N57" i="22"/>
  <c r="M57" i="22"/>
  <c r="L57" i="22"/>
  <c r="J57" i="22"/>
  <c r="I57" i="22"/>
  <c r="H57" i="22"/>
  <c r="W56" i="22"/>
  <c r="T56" i="22"/>
  <c r="Q56" i="22"/>
  <c r="W55" i="22"/>
  <c r="T55" i="22"/>
  <c r="Q55" i="22"/>
  <c r="W54" i="22"/>
  <c r="T54" i="22"/>
  <c r="Q54" i="22"/>
  <c r="Q84" i="22" s="1"/>
  <c r="W52" i="22"/>
  <c r="T52" i="22"/>
  <c r="Q52" i="22"/>
  <c r="W51" i="22"/>
  <c r="T51" i="22"/>
  <c r="Q51" i="22"/>
  <c r="X49" i="22"/>
  <c r="X48" i="22" s="1"/>
  <c r="P49" i="22"/>
  <c r="O49" i="22"/>
  <c r="N49" i="22"/>
  <c r="M49" i="22"/>
  <c r="L49" i="22"/>
  <c r="J49" i="22"/>
  <c r="H49" i="22"/>
  <c r="H48" i="22" s="1"/>
  <c r="F49" i="22"/>
  <c r="F48" i="22" s="1"/>
  <c r="E49" i="22"/>
  <c r="E48" i="22" s="1"/>
  <c r="D49" i="22"/>
  <c r="C49" i="22"/>
  <c r="P48" i="22"/>
  <c r="O48" i="22"/>
  <c r="N48" i="22"/>
  <c r="M48" i="22"/>
  <c r="L48" i="22"/>
  <c r="J48" i="22"/>
  <c r="D48" i="22"/>
  <c r="W47" i="22"/>
  <c r="T47" i="22"/>
  <c r="Q47" i="22"/>
  <c r="W46" i="22"/>
  <c r="T46" i="22"/>
  <c r="Q46" i="22"/>
  <c r="W45" i="22"/>
  <c r="T45" i="22"/>
  <c r="Q45" i="22"/>
  <c r="W44" i="22"/>
  <c r="T44" i="22"/>
  <c r="Q44" i="22"/>
  <c r="G44" i="22" s="1"/>
  <c r="W43" i="22"/>
  <c r="T43" i="22"/>
  <c r="Q43" i="22"/>
  <c r="W42" i="22"/>
  <c r="T42" i="22"/>
  <c r="Q42" i="22"/>
  <c r="G42" i="22" s="1"/>
  <c r="W41" i="22"/>
  <c r="T41" i="22"/>
  <c r="Q41" i="22"/>
  <c r="W40" i="22"/>
  <c r="T40" i="22"/>
  <c r="Q40" i="22"/>
  <c r="G40" i="22" s="1"/>
  <c r="W39" i="22"/>
  <c r="T39" i="22"/>
  <c r="Q39" i="22"/>
  <c r="W38" i="22"/>
  <c r="T38" i="22"/>
  <c r="Q38" i="22"/>
  <c r="G38" i="22" s="1"/>
  <c r="W37" i="22"/>
  <c r="T37" i="22"/>
  <c r="Q37" i="22"/>
  <c r="W36" i="22"/>
  <c r="T36" i="22"/>
  <c r="Q36" i="22"/>
  <c r="G36" i="22" s="1"/>
  <c r="W35" i="22"/>
  <c r="T35" i="22"/>
  <c r="Q35" i="22"/>
  <c r="W34" i="22"/>
  <c r="T34" i="22"/>
  <c r="Q34" i="22"/>
  <c r="G34" i="22" s="1"/>
  <c r="Y33" i="22"/>
  <c r="X33" i="22"/>
  <c r="X82" i="22" s="1"/>
  <c r="V33" i="22"/>
  <c r="U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W32" i="22"/>
  <c r="T32" i="22"/>
  <c r="Q32" i="22"/>
  <c r="W31" i="22"/>
  <c r="T31" i="22"/>
  <c r="Q31" i="22"/>
  <c r="W30" i="22"/>
  <c r="T30" i="22"/>
  <c r="Q30" i="22"/>
  <c r="W29" i="22"/>
  <c r="T29" i="22"/>
  <c r="Q29" i="22"/>
  <c r="T28" i="22"/>
  <c r="Q28" i="22"/>
  <c r="W27" i="22"/>
  <c r="T27" i="22"/>
  <c r="Q27" i="22"/>
  <c r="W26" i="22"/>
  <c r="T26" i="22"/>
  <c r="Q26" i="22"/>
  <c r="Y25" i="22"/>
  <c r="X25" i="22"/>
  <c r="V25" i="22"/>
  <c r="U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W24" i="22"/>
  <c r="T24" i="22"/>
  <c r="Q24" i="22"/>
  <c r="W23" i="22"/>
  <c r="T23" i="22"/>
  <c r="Q23" i="22"/>
  <c r="H23" i="22"/>
  <c r="W22" i="22"/>
  <c r="T22" i="22"/>
  <c r="G22" i="22" s="1"/>
  <c r="I22" i="22" s="1"/>
  <c r="Q22" i="22"/>
  <c r="H22" i="22"/>
  <c r="W21" i="22"/>
  <c r="T21" i="22"/>
  <c r="Q21" i="22"/>
  <c r="H21" i="22"/>
  <c r="W20" i="22"/>
  <c r="T20" i="22"/>
  <c r="G20" i="22" s="1"/>
  <c r="I20" i="22" s="1"/>
  <c r="Q20" i="22"/>
  <c r="H20" i="22"/>
  <c r="W19" i="22"/>
  <c r="T19" i="22"/>
  <c r="Q19" i="22"/>
  <c r="H19" i="22"/>
  <c r="W18" i="22"/>
  <c r="T18" i="22"/>
  <c r="G18" i="22" s="1"/>
  <c r="I18" i="22" s="1"/>
  <c r="Q18" i="22"/>
  <c r="H18" i="22"/>
  <c r="W17" i="22"/>
  <c r="T17" i="22"/>
  <c r="Q17" i="22"/>
  <c r="W16" i="22"/>
  <c r="T16" i="22"/>
  <c r="Q16" i="22"/>
  <c r="H16" i="22"/>
  <c r="W15" i="22"/>
  <c r="T15" i="22"/>
  <c r="Q15" i="22"/>
  <c r="H15" i="22"/>
  <c r="G15" i="22"/>
  <c r="I15" i="22" s="1"/>
  <c r="W14" i="22"/>
  <c r="T14" i="22"/>
  <c r="G14" i="22" s="1"/>
  <c r="I14" i="22" s="1"/>
  <c r="Q14" i="22"/>
  <c r="H14" i="22"/>
  <c r="W13" i="22"/>
  <c r="T13" i="22"/>
  <c r="G13" i="22" s="1"/>
  <c r="I13" i="22" s="1"/>
  <c r="Q13" i="22"/>
  <c r="H13" i="22"/>
  <c r="W12" i="22"/>
  <c r="T12" i="22"/>
  <c r="Q12" i="22"/>
  <c r="H12" i="22"/>
  <c r="W11" i="22"/>
  <c r="T11" i="22"/>
  <c r="G11" i="22" s="1"/>
  <c r="I11" i="22" s="1"/>
  <c r="Q11" i="22"/>
  <c r="H11" i="22"/>
  <c r="W10" i="22"/>
  <c r="T10" i="22"/>
  <c r="G10" i="22" s="1"/>
  <c r="I10" i="22" s="1"/>
  <c r="Q10" i="22"/>
  <c r="H10" i="22"/>
  <c r="Y9" i="22"/>
  <c r="X9" i="22"/>
  <c r="W9" i="22"/>
  <c r="V9" i="22"/>
  <c r="U9" i="22"/>
  <c r="U82" i="22" s="1"/>
  <c r="S9" i="22"/>
  <c r="R9" i="22"/>
  <c r="Q9" i="22"/>
  <c r="P9" i="22"/>
  <c r="O9" i="22"/>
  <c r="O82" i="22" s="1"/>
  <c r="N9" i="22"/>
  <c r="N82" i="22" s="1"/>
  <c r="M9" i="22"/>
  <c r="M82" i="22" s="1"/>
  <c r="L9" i="22"/>
  <c r="L82" i="22" s="1"/>
  <c r="K9" i="22"/>
  <c r="J9" i="22"/>
  <c r="J82" i="22" s="1"/>
  <c r="H9" i="22"/>
  <c r="H82" i="22" s="1"/>
  <c r="I49" i="22" l="1"/>
  <c r="I48" i="22" s="1"/>
  <c r="C48" i="22"/>
  <c r="Y82" i="22"/>
  <c r="T50" i="22"/>
  <c r="T57" i="22"/>
  <c r="T82" i="22" s="1"/>
  <c r="V49" i="22"/>
  <c r="V48" i="22" s="1"/>
  <c r="G78" i="22"/>
  <c r="K78" i="22" s="1"/>
  <c r="T33" i="22"/>
  <c r="G30" i="22"/>
  <c r="S49" i="22"/>
  <c r="S48" i="22" s="1"/>
  <c r="R49" i="22"/>
  <c r="R48" i="22" s="1"/>
  <c r="W84" i="22"/>
  <c r="S82" i="22"/>
  <c r="T63" i="22"/>
  <c r="G67" i="22"/>
  <c r="K67" i="22" s="1"/>
  <c r="G64" i="22"/>
  <c r="W63" i="22"/>
  <c r="G32" i="22"/>
  <c r="W25" i="22"/>
  <c r="T25" i="22"/>
  <c r="G27" i="22"/>
  <c r="W75" i="22"/>
  <c r="G77" i="22"/>
  <c r="G53" i="22"/>
  <c r="G17" i="22"/>
  <c r="G23" i="22"/>
  <c r="I23" i="22" s="1"/>
  <c r="G24" i="22"/>
  <c r="G19" i="22"/>
  <c r="I19" i="22" s="1"/>
  <c r="Q63" i="22"/>
  <c r="T75" i="22"/>
  <c r="T49" i="22" s="1"/>
  <c r="T48" i="22" s="1"/>
  <c r="G75" i="22"/>
  <c r="G12" i="22"/>
  <c r="I12" i="22" s="1"/>
  <c r="G16" i="22"/>
  <c r="I16" i="22" s="1"/>
  <c r="G21" i="22"/>
  <c r="I21" i="22" s="1"/>
  <c r="G28" i="22"/>
  <c r="G29" i="22"/>
  <c r="G25" i="22" s="1"/>
  <c r="G31" i="22"/>
  <c r="G35" i="22"/>
  <c r="G37" i="22"/>
  <c r="G45" i="22"/>
  <c r="Q49" i="22"/>
  <c r="Q48" i="22" s="1"/>
  <c r="T85" i="22"/>
  <c r="G65" i="22"/>
  <c r="G51" i="22"/>
  <c r="G56" i="22"/>
  <c r="G59" i="22"/>
  <c r="G66" i="22"/>
  <c r="K66" i="22" s="1"/>
  <c r="G71" i="22"/>
  <c r="G72" i="22"/>
  <c r="K72" i="22" s="1"/>
  <c r="K69" i="22" s="1"/>
  <c r="G74" i="22"/>
  <c r="G9" i="22"/>
  <c r="G58" i="22"/>
  <c r="Q82" i="22"/>
  <c r="T9" i="22"/>
  <c r="G39" i="22"/>
  <c r="G41" i="22"/>
  <c r="G43" i="22"/>
  <c r="G52" i="22"/>
  <c r="G55" i="22"/>
  <c r="K55" i="22" s="1"/>
  <c r="Q85" i="22"/>
  <c r="G68" i="22"/>
  <c r="U49" i="22"/>
  <c r="U48" i="22" s="1"/>
  <c r="G54" i="22"/>
  <c r="K54" i="22" s="1"/>
  <c r="W49" i="22"/>
  <c r="W48" i="22" s="1"/>
  <c r="W86" i="22"/>
  <c r="W85" i="22"/>
  <c r="G47" i="22"/>
  <c r="W33" i="22"/>
  <c r="G46" i="22"/>
  <c r="W82" i="22"/>
  <c r="K79" i="22"/>
  <c r="K75" i="22" s="1"/>
  <c r="I9" i="22"/>
  <c r="I82" i="22" s="1"/>
  <c r="G33" i="22"/>
  <c r="G69" i="22"/>
  <c r="P82" i="22"/>
  <c r="R82" i="22"/>
  <c r="V82" i="22"/>
  <c r="Q83" i="22"/>
  <c r="T84" i="22"/>
  <c r="G61" i="22"/>
  <c r="G50" i="22" l="1"/>
  <c r="K63" i="22"/>
  <c r="G63" i="22"/>
  <c r="G57" i="22"/>
  <c r="K61" i="22"/>
  <c r="K57" i="22" s="1"/>
  <c r="G49" i="22" l="1"/>
  <c r="G48" i="22" s="1"/>
  <c r="K82" i="22"/>
  <c r="K49" i="22"/>
  <c r="K48" i="22" s="1"/>
  <c r="G82" i="22"/>
</calcChain>
</file>

<file path=xl/sharedStrings.xml><?xml version="1.0" encoding="utf-8"?>
<sst xmlns="http://schemas.openxmlformats.org/spreadsheetml/2006/main" count="479" uniqueCount="288">
  <si>
    <t>Физическая культура</t>
  </si>
  <si>
    <t>ОП. 00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</si>
  <si>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</si>
  <si>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</si>
  <si>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</si>
  <si>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</si>
  <si>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</si>
  <si>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</si>
  <si>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</si>
  <si>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</si>
  <si>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</si>
  <si>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</si>
  <si>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</si>
  <si>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</si>
  <si>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</si>
  <si>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</si>
  <si>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</si>
  <si>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</si>
  <si>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</si>
  <si>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</si>
  <si>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</si>
  <si>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</si>
  <si>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</si>
  <si>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</si>
  <si>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</si>
  <si>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</si>
  <si>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</si>
  <si>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</si>
  <si>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</si>
  <si>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</si>
  <si>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</si>
  <si>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</si>
  <si>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</si>
  <si>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</si>
  <si>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</si>
  <si>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</si>
  <si>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</si>
  <si>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</si>
  <si>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</si>
  <si>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</si>
  <si>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</si>
  <si>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</si>
  <si>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</si>
  <si>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</si>
  <si>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</si>
  <si>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</si>
  <si>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</si>
  <si>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</si>
  <si>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</si>
  <si>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</si>
  <si>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</si>
  <si>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</si>
  <si>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</si>
  <si>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</si>
  <si>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</si>
  <si>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</si>
  <si>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</si>
  <si>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</si>
  <si>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</si>
  <si>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</si>
  <si>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</si>
  <si>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</si>
  <si>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</si>
  <si>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</si>
  <si>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</si>
  <si>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</si>
  <si>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</si>
  <si>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</si>
  <si>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</si>
  <si>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</si>
  <si>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</si>
  <si>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</si>
  <si>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</si>
  <si>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</si>
  <si>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</si>
  <si>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</si>
  <si>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</si>
  <si>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</si>
  <si>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</si>
  <si>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</si>
  <si>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</si>
  <si>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</si>
  <si>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</si>
  <si>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</si>
  <si>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</si>
  <si>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</si>
  <si>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</si>
  <si>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</si>
  <si>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</si>
  <si>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</si>
  <si>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</si>
  <si>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</si>
  <si>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</si>
  <si>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</si>
  <si>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</si>
  <si>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</si>
  <si>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</si>
  <si>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</si>
  <si>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</si>
  <si>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</si>
  <si>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</si>
  <si>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</si>
  <si>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</si>
  <si>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</si>
  <si>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</si>
  <si>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</si>
  <si>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</si>
  <si>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</si>
  <si>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</si>
  <si>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</si>
  <si>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</si>
  <si>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</si>
  <si>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</si>
  <si>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</si>
  <si>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</si>
  <si>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</si>
  <si>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</si>
  <si>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</si>
  <si>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</si>
  <si>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</si>
  <si>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</si>
  <si>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</si>
  <si>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</si>
  <si>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</si>
  <si>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</si>
  <si>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</si>
  <si>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</si>
  <si>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</si>
  <si>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</si>
  <si>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</si>
  <si>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</si>
  <si>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</si>
  <si>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</si>
  <si>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</si>
  <si>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</si>
  <si>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</si>
  <si>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</si>
  <si>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</si>
  <si>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</si>
  <si>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</si>
  <si>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</si>
  <si>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</si>
  <si>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</si>
  <si>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</si>
  <si>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</si>
  <si>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</si>
  <si>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</si>
  <si>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1476/52</t>
  </si>
  <si>
    <t>1476/43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</si>
  <si>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</si>
  <si>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</si>
  <si>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</si>
  <si>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</si>
  <si>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</si>
  <si>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</si>
  <si>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</si>
  <si>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</si>
  <si>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</si>
  <si>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</si>
  <si>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</si>
  <si>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</si>
  <si>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</si>
  <si>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</si>
  <si>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</si>
  <si>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</si>
  <si>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</si>
  <si>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</si>
  <si>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</si>
  <si>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</si>
  <si>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</si>
  <si>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</si>
  <si>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</si>
  <si>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</si>
  <si>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</si>
  <si>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</si>
  <si>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ПМ. 04</t>
  </si>
  <si>
    <t>МДК.03.01.</t>
  </si>
  <si>
    <t>МДК.04.01.</t>
  </si>
  <si>
    <t>ПП.03.</t>
  </si>
  <si>
    <t>УП.04.</t>
  </si>
  <si>
    <t>ПП.04.</t>
  </si>
  <si>
    <t>ОД.14д</t>
  </si>
  <si>
    <t>Индекс</t>
  </si>
  <si>
    <t>4к</t>
  </si>
  <si>
    <t>3к</t>
  </si>
  <si>
    <t>СГ.00</t>
  </si>
  <si>
    <t>Социально-гуманитарный цикл</t>
  </si>
  <si>
    <t>СГ.01</t>
  </si>
  <si>
    <t>СГ.02</t>
  </si>
  <si>
    <t>СГ.03</t>
  </si>
  <si>
    <t>СГ.04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</si>
  <si>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</si>
  <si>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</si>
  <si>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</si>
  <si>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</si>
  <si>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</si>
  <si>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</si>
  <si>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</si>
  <si>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</si>
  <si>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</si>
  <si>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</si>
  <si>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</si>
  <si>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 xml:space="preserve">III  </t>
  </si>
  <si>
    <t>Основы финансовой грамотности</t>
  </si>
  <si>
    <t>ОП.07.</t>
  </si>
  <si>
    <t xml:space="preserve">ЭМ.03 </t>
  </si>
  <si>
    <t>ГИА.00</t>
  </si>
  <si>
    <t>МДК.04.02.</t>
  </si>
  <si>
    <t>МДК.05.01.</t>
  </si>
  <si>
    <t>УП.05.</t>
  </si>
  <si>
    <t>ПП.05.</t>
  </si>
  <si>
    <t>ЭК.05</t>
  </si>
  <si>
    <t>ЭК.02</t>
  </si>
  <si>
    <t>Введение в специальность</t>
  </si>
  <si>
    <t>38.02.03 ОПЕРАЦИОННАЯ ДЕЯТЕЛЬНОСТЬ В ЛОГИСТИКЕ</t>
  </si>
  <si>
    <t>Операционный логист</t>
  </si>
  <si>
    <t>Нормативный срок обучения -  2 года 10 месяцев</t>
  </si>
  <si>
    <t xml:space="preserve"> Государственная  итоговая аттестация проводится в форме демонстрационного экзамена и защиты дипломного проекта (работы)</t>
  </si>
  <si>
    <t>Моделирование логистических систем</t>
  </si>
  <si>
    <t>Информационное обеспечение логистических процессов</t>
  </si>
  <si>
    <t>Экономика организации</t>
  </si>
  <si>
    <t>Статистика</t>
  </si>
  <si>
    <t>Документационное обеспечение управления</t>
  </si>
  <si>
    <t>Финансы, денежное обращение и кредит</t>
  </si>
  <si>
    <t>Бухгалтерский учет логистических операций</t>
  </si>
  <si>
    <t>ОП.08.</t>
  </si>
  <si>
    <t>ОП.09.</t>
  </si>
  <si>
    <t>ОП.10.</t>
  </si>
  <si>
    <t>Основы логистической деятельности</t>
  </si>
  <si>
    <t>Налоги и налогообложение</t>
  </si>
  <si>
    <t>Менеджмент</t>
  </si>
  <si>
    <t>ОП.11.</t>
  </si>
  <si>
    <t>Правовое обеспечение профессиональной деятельности</t>
  </si>
  <si>
    <t>Планирование и организация логистических процессов в закупках и складировании</t>
  </si>
  <si>
    <t>Логистика закупок</t>
  </si>
  <si>
    <t>Складская логистика</t>
  </si>
  <si>
    <t>Планирование и организация логистических процессов в производстве и распределении</t>
  </si>
  <si>
    <t>Производственная логистика</t>
  </si>
  <si>
    <t>Распределительная логистика</t>
  </si>
  <si>
    <t>Трудовые функции по должности 27772 Экспедитор по перевозке грузов</t>
  </si>
  <si>
    <t xml:space="preserve">ЭК.01 </t>
  </si>
  <si>
    <t>Планирование и организация логистических процессов в транспортировке и сервисном обслуживании</t>
  </si>
  <si>
    <t>Транспортная логистика</t>
  </si>
  <si>
    <t>Логистика сервисного обслуживания</t>
  </si>
  <si>
    <t>Планирование и оценка эффективности работы логистических систем, контроль логистических операций</t>
  </si>
  <si>
    <t>Основы планирования логистических операций</t>
  </si>
  <si>
    <t>Оценка эффективности и контроль логистических систем</t>
  </si>
  <si>
    <t>ЭМ.04</t>
  </si>
  <si>
    <t xml:space="preserve">Уровень образования - основное общее </t>
  </si>
  <si>
    <t>УТВЕРЖДЕНО</t>
  </si>
  <si>
    <t>Обеспечение транспортно-экспедиционной деятельности</t>
  </si>
  <si>
    <t>Психология делового общения</t>
  </si>
  <si>
    <t>1,2,3</t>
  </si>
  <si>
    <t>Дисц МДК</t>
  </si>
  <si>
    <t>2 к</t>
  </si>
  <si>
    <t>11</t>
  </si>
  <si>
    <t>ОП.12.в</t>
  </si>
  <si>
    <t>по программе подготовки специалистов среднего звена</t>
  </si>
  <si>
    <t>ОП.13.в</t>
  </si>
  <si>
    <t>Основы курсового и дипломного проектирования</t>
  </si>
  <si>
    <t>СГ.07в</t>
  </si>
  <si>
    <t>Основы деловой культуры и культуры речи</t>
  </si>
  <si>
    <t>Курсовой проект (работа)</t>
  </si>
  <si>
    <t>Теоретические занятия</t>
  </si>
  <si>
    <t xml:space="preserve">В т.ч. в форме практической подготовки </t>
  </si>
  <si>
    <t>Объем образовательной программы, распределенной по курсам и семестрам</t>
  </si>
  <si>
    <t>СГ.05в</t>
  </si>
  <si>
    <t>СГ.06в</t>
  </si>
  <si>
    <t xml:space="preserve"> № 122/1 от "04 " апреля 2025 г.</t>
  </si>
  <si>
    <t>6к</t>
  </si>
  <si>
    <t>Освоение видов работ по должности 27772 Экспедитор по перевозке грузов</t>
  </si>
  <si>
    <t>ПМ. 05</t>
  </si>
  <si>
    <t>Транспортная система России</t>
  </si>
  <si>
    <t>ОП.14.в</t>
  </si>
  <si>
    <t>МДК.05.02.</t>
  </si>
  <si>
    <t>МДК.01.03.</t>
  </si>
  <si>
    <t>Трудовые функции по должности 12759 Кладовщик</t>
  </si>
  <si>
    <t>3,4,5</t>
  </si>
  <si>
    <t>5к</t>
  </si>
  <si>
    <t xml:space="preserve">Учебный план 38.02.03 9 кл без П </t>
  </si>
  <si>
    <t>3.  Учебный план 38.02.03 9 кл без П  14.11.25</t>
  </si>
  <si>
    <t>1476/41</t>
  </si>
  <si>
    <t>108/3</t>
  </si>
  <si>
    <t>216/6</t>
  </si>
  <si>
    <t>180/5</t>
  </si>
  <si>
    <t>4428/147</t>
  </si>
  <si>
    <t>972/27</t>
  </si>
  <si>
    <t>1248/35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</si>
</sst>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0" borderId="0" xfId="0" applyBorder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justify" vertical="distributed"/>
    </xf>
    <xf numFmtId="0" fontId="15" fillId="4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/>
    <xf numFmtId="49" fontId="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14" fillId="0" borderId="0" xfId="0" applyFont="1"/>
    <xf numFmtId="0" fontId="0" fillId="0" borderId="0" xfId="0" applyAlignment="1"/>
    <xf numFmtId="0" fontId="16" fillId="0" borderId="2" xfId="0" applyFont="1" applyBorder="1" applyAlignment="1">
      <alignment horizontal="center" vertical="center"/>
    </xf>
    <xf numFmtId="0" fontId="13" fillId="0" borderId="0" xfId="0" applyFont="1" applyBorder="1"/>
    <xf numFmtId="0" fontId="11" fillId="0" borderId="0" xfId="0" applyFont="1" applyBorder="1" applyAlignment="1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Fill="1" applyAlignment="1">
      <alignment horizontal="justify" vertical="distributed"/>
    </xf>
    <xf numFmtId="0" fontId="8" fillId="0" borderId="0" xfId="0" applyFont="1" applyFill="1" applyBorder="1" applyAlignment="1">
      <alignment wrapText="1"/>
    </xf>
    <xf numFmtId="0" fontId="0" fillId="0" borderId="0" xfId="0" applyFill="1" applyBorder="1" applyAlignment="1">
      <alignment vertical="top"/>
    </xf>
    <xf numFmtId="0" fontId="0" fillId="0" borderId="0" xfId="0" applyBorder="1" applyAlignment="1"/>
    <xf numFmtId="0" fontId="3" fillId="0" borderId="0" xfId="0" applyFont="1" applyFill="1" applyBorder="1" applyAlignment="1">
      <alignment horizontal="left" vertical="distributed"/>
    </xf>
    <xf numFmtId="0" fontId="8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textRotation="255"/>
    </xf>
    <xf numFmtId="0" fontId="15" fillId="4" borderId="2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1" fontId="15" fillId="4" borderId="3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0" fillId="0" borderId="0" xfId="0" applyFont="1" applyAlignment="1"/>
    <xf numFmtId="0" fontId="6" fillId="3" borderId="12" xfId="0" applyFont="1" applyFill="1" applyBorder="1" applyAlignment="1">
      <alignment horizontal="center" vertical="center"/>
    </xf>
    <xf numFmtId="0" fontId="0" fillId="0" borderId="30" xfId="0" applyBorder="1"/>
    <xf numFmtId="0" fontId="6" fillId="0" borderId="3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center" vertical="center"/>
    </xf>
    <xf numFmtId="49" fontId="19" fillId="4" borderId="4" xfId="0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49" fontId="19" fillId="6" borderId="4" xfId="0" applyNumberFormat="1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0" borderId="7" xfId="0" applyFont="1" applyBorder="1"/>
    <xf numFmtId="0" fontId="9" fillId="0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center"/>
    </xf>
    <xf numFmtId="0" fontId="9" fillId="0" borderId="7" xfId="0" applyFont="1" applyBorder="1" applyAlignment="1"/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vertical="center" wrapText="1"/>
    </xf>
    <xf numFmtId="0" fontId="19" fillId="4" borderId="32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/>
    </xf>
    <xf numFmtId="0" fontId="19" fillId="6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justify" vertical="center" wrapText="1"/>
    </xf>
    <xf numFmtId="0" fontId="1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10" xfId="0" applyFont="1" applyBorder="1"/>
    <xf numFmtId="0" fontId="9" fillId="0" borderId="23" xfId="0" applyFont="1" applyBorder="1"/>
    <xf numFmtId="0" fontId="19" fillId="3" borderId="12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0" borderId="33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9" fillId="0" borderId="33" xfId="0" applyFont="1" applyBorder="1" applyAlignment="1"/>
    <xf numFmtId="0" fontId="9" fillId="0" borderId="20" xfId="0" applyFont="1" applyBorder="1"/>
    <xf numFmtId="0" fontId="20" fillId="5" borderId="23" xfId="0" applyFont="1" applyFill="1" applyBorder="1" applyAlignment="1">
      <alignment horizontal="center" vertical="top" wrapText="1"/>
    </xf>
    <xf numFmtId="0" fontId="20" fillId="5" borderId="12" xfId="0" applyFont="1" applyFill="1" applyBorder="1" applyAlignment="1">
      <alignment horizontal="center" vertical="top" wrapText="1"/>
    </xf>
    <xf numFmtId="0" fontId="20" fillId="5" borderId="12" xfId="0" applyFont="1" applyFill="1" applyBorder="1" applyAlignment="1">
      <alignment horizontal="center" wrapText="1"/>
    </xf>
    <xf numFmtId="0" fontId="20" fillId="5" borderId="20" xfId="0" applyFont="1" applyFill="1" applyBorder="1" applyAlignment="1">
      <alignment horizontal="center" wrapText="1"/>
    </xf>
    <xf numFmtId="0" fontId="22" fillId="0" borderId="0" xfId="0" applyFont="1"/>
    <xf numFmtId="0" fontId="19" fillId="5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0" xfId="0" applyFill="1" applyAlignment="1"/>
    <xf numFmtId="0" fontId="16" fillId="0" borderId="30" xfId="0" applyFont="1" applyBorder="1" applyAlignment="1"/>
    <xf numFmtId="49" fontId="15" fillId="4" borderId="32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justify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" fontId="19" fillId="5" borderId="25" xfId="0" applyNumberFormat="1" applyFont="1" applyFill="1" applyBorder="1" applyAlignment="1">
      <alignment horizontal="center" vertical="center" textRotation="90"/>
    </xf>
    <xf numFmtId="1" fontId="19" fillId="5" borderId="3" xfId="0" applyNumberFormat="1" applyFont="1" applyFill="1" applyBorder="1" applyAlignment="1">
      <alignment horizontal="center" vertical="center" textRotation="90"/>
    </xf>
    <xf numFmtId="1" fontId="19" fillId="5" borderId="32" xfId="0" applyNumberFormat="1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 textRotation="90" wrapText="1"/>
    </xf>
    <xf numFmtId="0" fontId="18" fillId="5" borderId="41" xfId="0" applyFont="1" applyFill="1" applyBorder="1" applyAlignment="1">
      <alignment horizontal="center" vertical="center" textRotation="90" wrapText="1"/>
    </xf>
    <xf numFmtId="0" fontId="18" fillId="5" borderId="23" xfId="0" applyFont="1" applyFill="1" applyBorder="1" applyAlignment="1">
      <alignment horizontal="center" vertical="center" textRotation="90" wrapText="1"/>
    </xf>
    <xf numFmtId="0" fontId="18" fillId="5" borderId="7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44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textRotation="90" wrapText="1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5" borderId="4" xfId="0" applyFont="1" applyFill="1" applyBorder="1" applyAlignment="1">
      <alignment horizontal="center" vertical="center" textRotation="90" wrapText="1"/>
    </xf>
    <xf numFmtId="0" fontId="18" fillId="5" borderId="1" xfId="0" applyFont="1" applyFill="1" applyBorder="1" applyAlignment="1">
      <alignment horizontal="left" vertical="center" textRotation="90" wrapText="1"/>
    </xf>
    <xf numFmtId="0" fontId="18" fillId="5" borderId="3" xfId="0" applyFont="1" applyFill="1" applyBorder="1" applyAlignment="1">
      <alignment horizontal="left" vertical="center" textRotation="90" wrapText="1"/>
    </xf>
    <xf numFmtId="0" fontId="18" fillId="5" borderId="4" xfId="0" applyFont="1" applyFill="1" applyBorder="1" applyAlignment="1">
      <alignment horizontal="left" vertical="center" textRotation="90" wrapText="1"/>
    </xf>
    <xf numFmtId="0" fontId="18" fillId="5" borderId="39" xfId="0" applyFont="1" applyFill="1" applyBorder="1" applyAlignment="1">
      <alignment horizontal="center" vertical="center" textRotation="90" wrapText="1"/>
    </xf>
    <xf numFmtId="0" fontId="18" fillId="5" borderId="5" xfId="0" applyFont="1" applyFill="1" applyBorder="1" applyAlignment="1">
      <alignment horizontal="center" vertical="center" textRotation="90" wrapText="1"/>
    </xf>
    <xf numFmtId="0" fontId="18" fillId="5" borderId="10" xfId="0" applyFont="1" applyFill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8" fillId="5" borderId="2" xfId="0" applyFont="1" applyFill="1" applyBorder="1" applyAlignment="1">
      <alignment horizontal="center" vertical="center" textRotation="90" wrapText="1"/>
    </xf>
    <xf numFmtId="0" fontId="18" fillId="5" borderId="2" xfId="0" applyFont="1" applyFill="1" applyBorder="1" applyAlignment="1">
      <alignment horizontal="center" vertical="distributed"/>
    </xf>
    <xf numFmtId="0" fontId="18" fillId="5" borderId="12" xfId="0" applyFont="1" applyFill="1" applyBorder="1" applyAlignment="1">
      <alignment horizontal="center" vertical="distributed"/>
    </xf>
    <xf numFmtId="0" fontId="18" fillId="5" borderId="37" xfId="0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distributed"/>
    </xf>
    <xf numFmtId="0" fontId="18" fillId="5" borderId="11" xfId="0" applyFont="1" applyFill="1" applyBorder="1" applyAlignment="1">
      <alignment horizontal="center" vertical="distributed"/>
    </xf>
    <xf numFmtId="0" fontId="18" fillId="5" borderId="42" xfId="0" applyFont="1" applyFill="1" applyBorder="1" applyAlignment="1">
      <alignment horizontal="center" vertical="distributed"/>
    </xf>
    <xf numFmtId="0" fontId="18" fillId="5" borderId="6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 textRotation="90"/>
    </xf>
    <xf numFmtId="0" fontId="18" fillId="5" borderId="3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Alignment="1"/>
    <xf numFmtId="49" fontId="16" fillId="0" borderId="14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90"/>
    </xf>
    <xf numFmtId="0" fontId="16" fillId="0" borderId="18" xfId="0" applyFont="1" applyBorder="1" applyAlignment="1">
      <alignment horizontal="center" vertical="center" textRotation="90"/>
    </xf>
    <xf numFmtId="0" fontId="17" fillId="0" borderId="13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textRotation="90"/>
    </xf>
    <xf numFmtId="49" fontId="16" fillId="0" borderId="2" xfId="0" applyNumberFormat="1" applyFont="1" applyBorder="1" applyAlignment="1">
      <alignment horizontal="center" vertical="center" textRotation="89"/>
    </xf>
    <xf numFmtId="0" fontId="16" fillId="0" borderId="2" xfId="0" applyFont="1" applyBorder="1" applyAlignment="1">
      <alignment horizontal="center" vertical="center" textRotation="89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 textRotation="90"/>
    </xf>
    <xf numFmtId="0" fontId="16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view="pageLayout" topLeftCell="A55" zoomScale="70" zoomScalePageLayoutView="70" workbookViewId="0">
      <selection activeCell="T87" sqref="T87"/>
    </sheetView>
  </sheetViews>
  <sheetFormatPr defaultRowHeight="15" x14ac:dyDescent="0.25"/>
  <cols>
    <col min="1" max="1" width="12.7109375" style="174" customWidth="1"/>
    <col min="2" max="2" width="52.28515625" style="174" customWidth="1"/>
    <col min="3" max="3" width="4.5703125" style="174" customWidth="1"/>
    <col min="4" max="4" width="3.85546875" style="174" customWidth="1"/>
    <col min="5" max="5" width="4.7109375" style="174" customWidth="1"/>
    <col min="6" max="6" width="4.5703125" style="174" customWidth="1"/>
    <col min="7" max="7" width="6.28515625" style="174" customWidth="1"/>
    <col min="8" max="8" width="5.7109375" style="174" customWidth="1"/>
    <col min="9" max="9" width="5.28515625" style="174" customWidth="1"/>
    <col min="10" max="10" width="6" style="174" customWidth="1"/>
    <col min="11" max="12" width="4.28515625" style="174" customWidth="1"/>
    <col min="13" max="14" width="4.42578125" style="174" customWidth="1"/>
    <col min="15" max="15" width="6" style="174" customWidth="1"/>
    <col min="16" max="16" width="6.5703125" style="174" customWidth="1"/>
    <col min="17" max="17" width="7.140625" style="174" customWidth="1"/>
    <col min="18" max="18" width="6" style="174" customWidth="1"/>
    <col min="19" max="19" width="5.5703125" style="174" customWidth="1"/>
    <col min="20" max="20" width="6.140625" style="174" customWidth="1"/>
    <col min="21" max="21" width="5" style="174" customWidth="1"/>
    <col min="22" max="22" width="5.28515625" style="174" customWidth="1"/>
    <col min="23" max="23" width="6.7109375" style="174" customWidth="1"/>
    <col min="24" max="24" width="5.5703125" style="174" customWidth="1"/>
    <col min="25" max="25" width="5.85546875" style="174" customWidth="1"/>
    <col min="26" max="16384" width="9.140625" style="174"/>
  </cols>
  <sheetData>
    <row r="1" spans="1:32" ht="19.5" thickBot="1" x14ac:dyDescent="0.35">
      <c r="A1" s="240" t="s">
        <v>280</v>
      </c>
      <c r="B1" s="240"/>
      <c r="C1" s="240"/>
      <c r="D1" s="240"/>
      <c r="E1" s="240"/>
      <c r="F1" s="240"/>
      <c r="G1" s="240"/>
      <c r="H1" s="240"/>
      <c r="I1" s="240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32" ht="27.75" customHeight="1" x14ac:dyDescent="0.25">
      <c r="A2" s="241" t="s">
        <v>182</v>
      </c>
      <c r="B2" s="244" t="s">
        <v>159</v>
      </c>
      <c r="C2" s="247" t="s">
        <v>11</v>
      </c>
      <c r="D2" s="248"/>
      <c r="E2" s="248"/>
      <c r="F2" s="249"/>
      <c r="G2" s="252" t="s">
        <v>155</v>
      </c>
      <c r="H2" s="253"/>
      <c r="I2" s="253"/>
      <c r="J2" s="253"/>
      <c r="K2" s="253"/>
      <c r="L2" s="253"/>
      <c r="M2" s="253"/>
      <c r="N2" s="254"/>
      <c r="O2" s="238" t="s">
        <v>12</v>
      </c>
      <c r="P2" s="238"/>
      <c r="Q2" s="238"/>
      <c r="R2" s="238"/>
      <c r="S2" s="238"/>
      <c r="T2" s="238"/>
      <c r="U2" s="238"/>
      <c r="V2" s="238"/>
      <c r="W2" s="239"/>
      <c r="X2" s="229" t="s">
        <v>165</v>
      </c>
      <c r="Y2" s="231" t="s">
        <v>166</v>
      </c>
    </row>
    <row r="3" spans="1:32" ht="23.25" customHeight="1" x14ac:dyDescent="0.25">
      <c r="A3" s="242"/>
      <c r="B3" s="245"/>
      <c r="C3" s="250"/>
      <c r="D3" s="238"/>
      <c r="E3" s="238"/>
      <c r="F3" s="251"/>
      <c r="G3" s="233" t="s">
        <v>156</v>
      </c>
      <c r="H3" s="234" t="s">
        <v>164</v>
      </c>
      <c r="I3" s="234"/>
      <c r="J3" s="234"/>
      <c r="K3" s="234"/>
      <c r="L3" s="234"/>
      <c r="M3" s="234"/>
      <c r="N3" s="235"/>
      <c r="O3" s="236" t="s">
        <v>265</v>
      </c>
      <c r="P3" s="236"/>
      <c r="Q3" s="236"/>
      <c r="R3" s="236"/>
      <c r="S3" s="236"/>
      <c r="T3" s="236"/>
      <c r="U3" s="236"/>
      <c r="V3" s="236"/>
      <c r="W3" s="237"/>
      <c r="X3" s="229"/>
      <c r="Y3" s="231"/>
    </row>
    <row r="4" spans="1:32" ht="25.9" customHeight="1" x14ac:dyDescent="0.25">
      <c r="A4" s="242"/>
      <c r="B4" s="245"/>
      <c r="C4" s="233" t="s">
        <v>42</v>
      </c>
      <c r="D4" s="256" t="s">
        <v>43</v>
      </c>
      <c r="E4" s="256" t="s">
        <v>44</v>
      </c>
      <c r="F4" s="256" t="s">
        <v>45</v>
      </c>
      <c r="G4" s="233"/>
      <c r="H4" s="233" t="s">
        <v>264</v>
      </c>
      <c r="I4" s="255" t="s">
        <v>161</v>
      </c>
      <c r="J4" s="213"/>
      <c r="K4" s="256" t="s">
        <v>162</v>
      </c>
      <c r="L4" s="256" t="s">
        <v>262</v>
      </c>
      <c r="M4" s="256" t="s">
        <v>154</v>
      </c>
      <c r="N4" s="210" t="s">
        <v>163</v>
      </c>
      <c r="O4" s="213" t="s">
        <v>13</v>
      </c>
      <c r="P4" s="214"/>
      <c r="Q4" s="215"/>
      <c r="R4" s="216" t="s">
        <v>14</v>
      </c>
      <c r="S4" s="216"/>
      <c r="T4" s="217"/>
      <c r="U4" s="218" t="s">
        <v>198</v>
      </c>
      <c r="V4" s="218"/>
      <c r="W4" s="219"/>
      <c r="X4" s="229"/>
      <c r="Y4" s="231"/>
    </row>
    <row r="5" spans="1:32" ht="25.15" customHeight="1" x14ac:dyDescent="0.25">
      <c r="A5" s="242"/>
      <c r="B5" s="245"/>
      <c r="C5" s="233"/>
      <c r="D5" s="257"/>
      <c r="E5" s="257"/>
      <c r="F5" s="257"/>
      <c r="G5" s="233"/>
      <c r="H5" s="233"/>
      <c r="I5" s="220" t="s">
        <v>263</v>
      </c>
      <c r="J5" s="223" t="s">
        <v>160</v>
      </c>
      <c r="K5" s="257"/>
      <c r="L5" s="257"/>
      <c r="M5" s="257"/>
      <c r="N5" s="211"/>
      <c r="O5" s="226" t="s">
        <v>167</v>
      </c>
      <c r="P5" s="220" t="s">
        <v>168</v>
      </c>
      <c r="Q5" s="210" t="s">
        <v>169</v>
      </c>
      <c r="R5" s="226" t="s">
        <v>20</v>
      </c>
      <c r="S5" s="220" t="s">
        <v>170</v>
      </c>
      <c r="T5" s="210" t="s">
        <v>171</v>
      </c>
      <c r="U5" s="226" t="s">
        <v>199</v>
      </c>
      <c r="V5" s="220" t="s">
        <v>200</v>
      </c>
      <c r="W5" s="210" t="s">
        <v>201</v>
      </c>
      <c r="X5" s="229"/>
      <c r="Y5" s="231"/>
    </row>
    <row r="6" spans="1:32" ht="26.25" customHeight="1" x14ac:dyDescent="0.25">
      <c r="A6" s="242"/>
      <c r="B6" s="245"/>
      <c r="C6" s="233"/>
      <c r="D6" s="257"/>
      <c r="E6" s="257"/>
      <c r="F6" s="257"/>
      <c r="G6" s="233"/>
      <c r="H6" s="233"/>
      <c r="I6" s="221"/>
      <c r="J6" s="224"/>
      <c r="K6" s="257"/>
      <c r="L6" s="257"/>
      <c r="M6" s="257"/>
      <c r="N6" s="211"/>
      <c r="O6" s="227"/>
      <c r="P6" s="221"/>
      <c r="Q6" s="211"/>
      <c r="R6" s="227"/>
      <c r="S6" s="221"/>
      <c r="T6" s="211"/>
      <c r="U6" s="227"/>
      <c r="V6" s="221"/>
      <c r="W6" s="211"/>
      <c r="X6" s="229"/>
      <c r="Y6" s="231"/>
    </row>
    <row r="7" spans="1:32" ht="39" customHeight="1" x14ac:dyDescent="0.25">
      <c r="A7" s="243"/>
      <c r="B7" s="246"/>
      <c r="C7" s="233"/>
      <c r="D7" s="258"/>
      <c r="E7" s="258"/>
      <c r="F7" s="258"/>
      <c r="G7" s="233"/>
      <c r="H7" s="233"/>
      <c r="I7" s="222"/>
      <c r="J7" s="225"/>
      <c r="K7" s="258"/>
      <c r="L7" s="258"/>
      <c r="M7" s="258"/>
      <c r="N7" s="212"/>
      <c r="O7" s="228"/>
      <c r="P7" s="222"/>
      <c r="Q7" s="212"/>
      <c r="R7" s="228"/>
      <c r="S7" s="222"/>
      <c r="T7" s="212"/>
      <c r="U7" s="228"/>
      <c r="V7" s="222"/>
      <c r="W7" s="212"/>
      <c r="X7" s="230"/>
      <c r="Y7" s="232"/>
    </row>
    <row r="8" spans="1:32" x14ac:dyDescent="0.25">
      <c r="A8" s="59">
        <v>1</v>
      </c>
      <c r="B8" s="21">
        <v>2</v>
      </c>
      <c r="C8" s="93" t="s">
        <v>119</v>
      </c>
      <c r="D8" s="94">
        <v>4</v>
      </c>
      <c r="E8" s="94">
        <v>5</v>
      </c>
      <c r="F8" s="95">
        <v>6</v>
      </c>
      <c r="G8" s="95">
        <v>9</v>
      </c>
      <c r="H8" s="95">
        <v>10</v>
      </c>
      <c r="I8" s="95">
        <v>11</v>
      </c>
      <c r="J8" s="95">
        <v>12</v>
      </c>
      <c r="K8" s="95">
        <v>13</v>
      </c>
      <c r="L8" s="95">
        <v>14</v>
      </c>
      <c r="M8" s="96">
        <v>15</v>
      </c>
      <c r="N8" s="97">
        <v>16</v>
      </c>
      <c r="O8" s="95">
        <v>17</v>
      </c>
      <c r="P8" s="98">
        <v>18</v>
      </c>
      <c r="Q8" s="97">
        <v>19</v>
      </c>
      <c r="R8" s="95">
        <v>20</v>
      </c>
      <c r="S8" s="98">
        <v>21</v>
      </c>
      <c r="T8" s="97">
        <v>22</v>
      </c>
      <c r="U8" s="95">
        <v>23</v>
      </c>
      <c r="V8" s="98">
        <v>24</v>
      </c>
      <c r="W8" s="97">
        <v>28</v>
      </c>
      <c r="X8" s="95">
        <v>29</v>
      </c>
      <c r="Y8" s="95">
        <v>30</v>
      </c>
      <c r="Z8" s="3"/>
      <c r="AA8" s="3"/>
      <c r="AB8" s="3"/>
      <c r="AC8" s="3"/>
      <c r="AD8" s="3"/>
      <c r="AE8" s="3"/>
      <c r="AF8" s="3"/>
    </row>
    <row r="9" spans="1:32" ht="22.5" customHeight="1" x14ac:dyDescent="0.25">
      <c r="A9" s="81" t="s">
        <v>157</v>
      </c>
      <c r="B9" s="82" t="s">
        <v>158</v>
      </c>
      <c r="C9" s="99" t="s">
        <v>255</v>
      </c>
      <c r="D9" s="100">
        <v>3</v>
      </c>
      <c r="E9" s="100">
        <v>8</v>
      </c>
      <c r="F9" s="101">
        <v>5</v>
      </c>
      <c r="G9" s="101">
        <f t="shared" ref="G9:Y9" si="0">SUM(G10:G24)</f>
        <v>1476</v>
      </c>
      <c r="H9" s="101">
        <f t="shared" si="0"/>
        <v>326</v>
      </c>
      <c r="I9" s="101">
        <f t="shared" si="0"/>
        <v>1118</v>
      </c>
      <c r="J9" s="101">
        <f t="shared" si="0"/>
        <v>326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2">
        <f t="shared" si="0"/>
        <v>58</v>
      </c>
      <c r="O9" s="103">
        <f t="shared" si="0"/>
        <v>612</v>
      </c>
      <c r="P9" s="101">
        <f t="shared" si="0"/>
        <v>792</v>
      </c>
      <c r="Q9" s="102">
        <f t="shared" si="0"/>
        <v>1404</v>
      </c>
      <c r="R9" s="103">
        <f>SUM(R10:R24)</f>
        <v>72</v>
      </c>
      <c r="S9" s="101">
        <f t="shared" si="0"/>
        <v>0</v>
      </c>
      <c r="T9" s="102">
        <f t="shared" si="0"/>
        <v>72</v>
      </c>
      <c r="U9" s="103">
        <f t="shared" si="0"/>
        <v>0</v>
      </c>
      <c r="V9" s="101">
        <f t="shared" si="0"/>
        <v>0</v>
      </c>
      <c r="W9" s="102">
        <f t="shared" si="0"/>
        <v>0</v>
      </c>
      <c r="X9" s="103">
        <f t="shared" si="0"/>
        <v>0</v>
      </c>
      <c r="Y9" s="101">
        <f t="shared" si="0"/>
        <v>0</v>
      </c>
      <c r="Z9" s="3"/>
      <c r="AA9" s="3"/>
      <c r="AB9" s="3"/>
      <c r="AC9" s="3"/>
      <c r="AD9" s="3"/>
      <c r="AE9" s="3"/>
      <c r="AF9" s="3"/>
    </row>
    <row r="10" spans="1:32" x14ac:dyDescent="0.25">
      <c r="A10" s="83" t="s">
        <v>120</v>
      </c>
      <c r="B10" s="183" t="s">
        <v>121</v>
      </c>
      <c r="C10" s="104" t="s">
        <v>146</v>
      </c>
      <c r="D10" s="105"/>
      <c r="E10" s="105"/>
      <c r="F10" s="208" t="s">
        <v>254</v>
      </c>
      <c r="G10" s="184">
        <f>Q10+T10+W10</f>
        <v>72</v>
      </c>
      <c r="H10" s="177">
        <f>J10</f>
        <v>18</v>
      </c>
      <c r="I10" s="177">
        <f>G10-J10</f>
        <v>54</v>
      </c>
      <c r="J10" s="178">
        <v>18</v>
      </c>
      <c r="K10" s="123"/>
      <c r="L10" s="123"/>
      <c r="M10" s="123"/>
      <c r="N10" s="186">
        <v>6</v>
      </c>
      <c r="O10" s="181">
        <v>34</v>
      </c>
      <c r="P10" s="106">
        <v>38</v>
      </c>
      <c r="Q10" s="107">
        <f>P10+O10</f>
        <v>72</v>
      </c>
      <c r="R10" s="106"/>
      <c r="S10" s="105"/>
      <c r="T10" s="108">
        <f>+S10+R10</f>
        <v>0</v>
      </c>
      <c r="U10" s="109"/>
      <c r="V10" s="110"/>
      <c r="W10" s="108">
        <f>+V10+U10</f>
        <v>0</v>
      </c>
      <c r="X10" s="124"/>
      <c r="Y10" s="186"/>
      <c r="Z10" s="3"/>
      <c r="AA10" s="3"/>
      <c r="AB10" s="3"/>
      <c r="AC10" s="3"/>
      <c r="AD10" s="3"/>
      <c r="AE10" s="3"/>
      <c r="AF10" s="3"/>
    </row>
    <row r="11" spans="1:32" ht="15" customHeight="1" x14ac:dyDescent="0.25">
      <c r="A11" s="83" t="s">
        <v>122</v>
      </c>
      <c r="B11" s="183" t="s">
        <v>123</v>
      </c>
      <c r="C11" s="104" t="s">
        <v>146</v>
      </c>
      <c r="D11" s="179"/>
      <c r="E11" s="179"/>
      <c r="F11" s="209"/>
      <c r="G11" s="184">
        <f t="shared" ref="G11:G24" si="1">Q11+T11+W11</f>
        <v>108</v>
      </c>
      <c r="H11" s="177">
        <f t="shared" ref="H11:H23" si="2">J11</f>
        <v>18</v>
      </c>
      <c r="I11" s="177">
        <f t="shared" ref="I11:I23" si="3">G11-J11</f>
        <v>90</v>
      </c>
      <c r="J11" s="180">
        <v>18</v>
      </c>
      <c r="K11" s="114"/>
      <c r="L11" s="114"/>
      <c r="M11" s="114"/>
      <c r="N11" s="186">
        <v>6</v>
      </c>
      <c r="O11" s="181">
        <v>48</v>
      </c>
      <c r="P11" s="181">
        <v>60</v>
      </c>
      <c r="Q11" s="107">
        <f t="shared" ref="Q11:Q24" si="4">P11+O11</f>
        <v>108</v>
      </c>
      <c r="R11" s="181"/>
      <c r="S11" s="179"/>
      <c r="T11" s="108">
        <f t="shared" ref="T11:T24" si="5">+S11+R11</f>
        <v>0</v>
      </c>
      <c r="U11" s="109"/>
      <c r="V11" s="110"/>
      <c r="W11" s="108">
        <f t="shared" ref="W11:W24" si="6">+V11+U11</f>
        <v>0</v>
      </c>
      <c r="X11" s="125"/>
      <c r="Y11" s="187"/>
      <c r="Z11" s="3"/>
      <c r="AA11" s="3"/>
      <c r="AB11" s="3"/>
      <c r="AC11" s="3"/>
      <c r="AD11" s="3"/>
      <c r="AE11" s="3"/>
      <c r="AF11" s="3"/>
    </row>
    <row r="12" spans="1:32" ht="15" customHeight="1" x14ac:dyDescent="0.25">
      <c r="A12" s="83" t="s">
        <v>124</v>
      </c>
      <c r="B12" s="183" t="s">
        <v>125</v>
      </c>
      <c r="C12" s="179">
        <v>1</v>
      </c>
      <c r="D12" s="179"/>
      <c r="E12" s="179">
        <v>2</v>
      </c>
      <c r="F12" s="179"/>
      <c r="G12" s="184">
        <f t="shared" si="1"/>
        <v>136</v>
      </c>
      <c r="H12" s="177">
        <f t="shared" si="2"/>
        <v>12</v>
      </c>
      <c r="I12" s="177">
        <f t="shared" si="3"/>
        <v>124</v>
      </c>
      <c r="J12" s="180">
        <v>12</v>
      </c>
      <c r="K12" s="114"/>
      <c r="L12" s="114"/>
      <c r="M12" s="114"/>
      <c r="N12" s="186">
        <v>2</v>
      </c>
      <c r="O12" s="181">
        <v>60</v>
      </c>
      <c r="P12" s="181">
        <v>76</v>
      </c>
      <c r="Q12" s="107">
        <f t="shared" si="4"/>
        <v>136</v>
      </c>
      <c r="R12" s="181"/>
      <c r="S12" s="179"/>
      <c r="T12" s="108">
        <f t="shared" si="5"/>
        <v>0</v>
      </c>
      <c r="U12" s="109"/>
      <c r="V12" s="110"/>
      <c r="W12" s="108">
        <f t="shared" si="6"/>
        <v>0</v>
      </c>
      <c r="X12" s="125"/>
      <c r="Y12" s="187"/>
      <c r="Z12" s="3"/>
      <c r="AA12" s="3"/>
      <c r="AB12" s="3"/>
      <c r="AC12" s="3"/>
      <c r="AD12" s="3"/>
      <c r="AE12" s="3"/>
      <c r="AF12" s="3"/>
    </row>
    <row r="13" spans="1:32" ht="15" customHeight="1" x14ac:dyDescent="0.25">
      <c r="A13" s="83" t="s">
        <v>126</v>
      </c>
      <c r="B13" s="84" t="s">
        <v>118</v>
      </c>
      <c r="C13" s="179">
        <v>1</v>
      </c>
      <c r="D13" s="179"/>
      <c r="E13" s="179">
        <v>2</v>
      </c>
      <c r="F13" s="179"/>
      <c r="G13" s="184">
        <f t="shared" si="1"/>
        <v>108</v>
      </c>
      <c r="H13" s="177">
        <f t="shared" si="2"/>
        <v>18</v>
      </c>
      <c r="I13" s="177">
        <f t="shared" si="3"/>
        <v>90</v>
      </c>
      <c r="J13" s="180">
        <v>18</v>
      </c>
      <c r="K13" s="114"/>
      <c r="L13" s="114"/>
      <c r="M13" s="114"/>
      <c r="N13" s="186">
        <v>2</v>
      </c>
      <c r="O13" s="181">
        <v>48</v>
      </c>
      <c r="P13" s="181">
        <v>60</v>
      </c>
      <c r="Q13" s="107">
        <f t="shared" si="4"/>
        <v>108</v>
      </c>
      <c r="R13" s="181"/>
      <c r="S13" s="179"/>
      <c r="T13" s="108">
        <f t="shared" si="5"/>
        <v>0</v>
      </c>
      <c r="U13" s="109"/>
      <c r="V13" s="110"/>
      <c r="W13" s="108">
        <f t="shared" si="6"/>
        <v>0</v>
      </c>
      <c r="X13" s="125"/>
      <c r="Y13" s="187"/>
      <c r="Z13" s="3"/>
      <c r="AA13" s="3"/>
      <c r="AB13" s="3"/>
      <c r="AC13" s="3"/>
      <c r="AD13" s="3"/>
      <c r="AE13" s="3"/>
      <c r="AF13" s="3"/>
    </row>
    <row r="14" spans="1:32" ht="16.899999999999999" customHeight="1" x14ac:dyDescent="0.25">
      <c r="A14" s="83" t="s">
        <v>127</v>
      </c>
      <c r="B14" s="84" t="s">
        <v>128</v>
      </c>
      <c r="C14" s="179">
        <v>1</v>
      </c>
      <c r="D14" s="179"/>
      <c r="E14" s="179">
        <v>2</v>
      </c>
      <c r="F14" s="179"/>
      <c r="G14" s="184">
        <f t="shared" si="1"/>
        <v>72</v>
      </c>
      <c r="H14" s="177">
        <f t="shared" si="2"/>
        <v>10</v>
      </c>
      <c r="I14" s="177">
        <f t="shared" si="3"/>
        <v>62</v>
      </c>
      <c r="J14" s="180">
        <v>10</v>
      </c>
      <c r="K14" s="114"/>
      <c r="L14" s="114"/>
      <c r="M14" s="114"/>
      <c r="N14" s="186">
        <v>2</v>
      </c>
      <c r="O14" s="181">
        <v>32</v>
      </c>
      <c r="P14" s="181">
        <v>40</v>
      </c>
      <c r="Q14" s="107">
        <f t="shared" si="4"/>
        <v>72</v>
      </c>
      <c r="R14" s="181"/>
      <c r="S14" s="179"/>
      <c r="T14" s="108">
        <f t="shared" si="5"/>
        <v>0</v>
      </c>
      <c r="U14" s="109"/>
      <c r="V14" s="110"/>
      <c r="W14" s="108">
        <f t="shared" si="6"/>
        <v>0</v>
      </c>
      <c r="X14" s="125"/>
      <c r="Y14" s="187"/>
      <c r="Z14" s="3"/>
      <c r="AA14" s="3"/>
      <c r="AB14" s="3"/>
      <c r="AC14" s="3"/>
      <c r="AD14" s="3"/>
      <c r="AE14" s="3"/>
      <c r="AF14" s="3"/>
    </row>
    <row r="15" spans="1:32" s="175" customFormat="1" x14ac:dyDescent="0.25">
      <c r="A15" s="83" t="s">
        <v>129</v>
      </c>
      <c r="B15" s="85" t="s">
        <v>130</v>
      </c>
      <c r="C15" s="176">
        <v>1</v>
      </c>
      <c r="D15" s="176"/>
      <c r="E15" s="176">
        <v>2</v>
      </c>
      <c r="F15" s="176"/>
      <c r="G15" s="184">
        <f t="shared" si="1"/>
        <v>72</v>
      </c>
      <c r="H15" s="177">
        <f t="shared" si="2"/>
        <v>18</v>
      </c>
      <c r="I15" s="177">
        <f t="shared" si="3"/>
        <v>54</v>
      </c>
      <c r="J15" s="180">
        <v>18</v>
      </c>
      <c r="K15" s="114"/>
      <c r="L15" s="114"/>
      <c r="M15" s="114"/>
      <c r="N15" s="68">
        <v>2</v>
      </c>
      <c r="O15" s="189">
        <v>32</v>
      </c>
      <c r="P15" s="189">
        <v>40</v>
      </c>
      <c r="Q15" s="107">
        <f t="shared" si="4"/>
        <v>72</v>
      </c>
      <c r="R15" s="189"/>
      <c r="S15" s="176"/>
      <c r="T15" s="108">
        <f t="shared" si="5"/>
        <v>0</v>
      </c>
      <c r="U15" s="109"/>
      <c r="V15" s="110"/>
      <c r="W15" s="108">
        <f t="shared" si="6"/>
        <v>0</v>
      </c>
      <c r="X15" s="126"/>
      <c r="Y15" s="127"/>
      <c r="Z15" s="4"/>
      <c r="AA15" s="4"/>
      <c r="AB15" s="4"/>
      <c r="AC15" s="4"/>
      <c r="AD15" s="4"/>
      <c r="AE15" s="4"/>
      <c r="AF15" s="4"/>
    </row>
    <row r="16" spans="1:32" ht="15" customHeight="1" x14ac:dyDescent="0.25">
      <c r="A16" s="83" t="s">
        <v>131</v>
      </c>
      <c r="B16" s="86" t="s">
        <v>132</v>
      </c>
      <c r="C16" s="179"/>
      <c r="D16" s="179"/>
      <c r="E16" s="179"/>
      <c r="F16" s="179" t="s">
        <v>252</v>
      </c>
      <c r="G16" s="184">
        <f t="shared" si="1"/>
        <v>304</v>
      </c>
      <c r="H16" s="177">
        <f t="shared" si="2"/>
        <v>20</v>
      </c>
      <c r="I16" s="177">
        <f t="shared" si="3"/>
        <v>284</v>
      </c>
      <c r="J16" s="180">
        <v>20</v>
      </c>
      <c r="K16" s="114"/>
      <c r="L16" s="114"/>
      <c r="M16" s="114"/>
      <c r="N16" s="186">
        <v>18</v>
      </c>
      <c r="O16" s="181">
        <v>92</v>
      </c>
      <c r="P16" s="181">
        <v>140</v>
      </c>
      <c r="Q16" s="107">
        <f t="shared" si="4"/>
        <v>232</v>
      </c>
      <c r="R16" s="181">
        <v>72</v>
      </c>
      <c r="S16" s="179"/>
      <c r="T16" s="108">
        <f t="shared" si="5"/>
        <v>72</v>
      </c>
      <c r="U16" s="109"/>
      <c r="V16" s="110"/>
      <c r="W16" s="108">
        <f t="shared" si="6"/>
        <v>0</v>
      </c>
      <c r="X16" s="125"/>
      <c r="Y16" s="128"/>
      <c r="Z16" s="1"/>
      <c r="AA16" s="1"/>
      <c r="AB16" s="1"/>
      <c r="AC16" s="1"/>
      <c r="AD16" s="1"/>
      <c r="AE16" s="1"/>
      <c r="AF16" s="1"/>
    </row>
    <row r="17" spans="1:30" ht="16.5" customHeight="1" x14ac:dyDescent="0.25">
      <c r="A17" s="83" t="s">
        <v>133</v>
      </c>
      <c r="B17" s="183" t="s">
        <v>134</v>
      </c>
      <c r="C17" s="176">
        <v>1</v>
      </c>
      <c r="D17" s="116"/>
      <c r="E17" s="116"/>
      <c r="F17" s="179">
        <v>2</v>
      </c>
      <c r="G17" s="184">
        <f t="shared" si="1"/>
        <v>144</v>
      </c>
      <c r="H17" s="177">
        <v>104</v>
      </c>
      <c r="I17" s="177">
        <v>40</v>
      </c>
      <c r="J17" s="180">
        <v>104</v>
      </c>
      <c r="K17" s="114"/>
      <c r="L17" s="114"/>
      <c r="M17" s="114"/>
      <c r="N17" s="68">
        <v>6</v>
      </c>
      <c r="O17" s="181">
        <v>48</v>
      </c>
      <c r="P17" s="181">
        <v>96</v>
      </c>
      <c r="Q17" s="107">
        <f t="shared" si="4"/>
        <v>144</v>
      </c>
      <c r="R17" s="181"/>
      <c r="S17" s="179"/>
      <c r="T17" s="108">
        <f t="shared" si="5"/>
        <v>0</v>
      </c>
      <c r="U17" s="109"/>
      <c r="V17" s="110"/>
      <c r="W17" s="108">
        <f t="shared" si="6"/>
        <v>0</v>
      </c>
      <c r="X17" s="126"/>
      <c r="Y17" s="127"/>
      <c r="Z17" s="52"/>
      <c r="AA17" s="175"/>
      <c r="AB17" s="175"/>
      <c r="AC17" s="175"/>
      <c r="AD17" s="175"/>
    </row>
    <row r="18" spans="1:30" ht="16.5" customHeight="1" x14ac:dyDescent="0.25">
      <c r="A18" s="83" t="s">
        <v>135</v>
      </c>
      <c r="B18" s="183" t="s">
        <v>0</v>
      </c>
      <c r="C18" s="116"/>
      <c r="D18" s="116">
        <v>1</v>
      </c>
      <c r="E18" s="116">
        <v>2</v>
      </c>
      <c r="F18" s="176"/>
      <c r="G18" s="184">
        <f t="shared" si="1"/>
        <v>72</v>
      </c>
      <c r="H18" s="177">
        <f t="shared" si="2"/>
        <v>14</v>
      </c>
      <c r="I18" s="177">
        <f t="shared" si="3"/>
        <v>58</v>
      </c>
      <c r="J18" s="180">
        <v>14</v>
      </c>
      <c r="K18" s="114"/>
      <c r="L18" s="114"/>
      <c r="M18" s="114"/>
      <c r="N18" s="68">
        <v>4</v>
      </c>
      <c r="O18" s="181">
        <v>32</v>
      </c>
      <c r="P18" s="181">
        <v>40</v>
      </c>
      <c r="Q18" s="107">
        <f t="shared" si="4"/>
        <v>72</v>
      </c>
      <c r="R18" s="181"/>
      <c r="S18" s="179"/>
      <c r="T18" s="108">
        <f t="shared" si="5"/>
        <v>0</v>
      </c>
      <c r="U18" s="109"/>
      <c r="V18" s="110"/>
      <c r="W18" s="108">
        <f t="shared" si="6"/>
        <v>0</v>
      </c>
      <c r="X18" s="126"/>
      <c r="Y18" s="127"/>
      <c r="Z18" s="52"/>
      <c r="AA18" s="175"/>
      <c r="AB18" s="175"/>
      <c r="AC18" s="175"/>
      <c r="AD18" s="175"/>
    </row>
    <row r="19" spans="1:30" ht="18" customHeight="1" x14ac:dyDescent="0.25">
      <c r="A19" s="83" t="s">
        <v>136</v>
      </c>
      <c r="B19" s="85" t="s">
        <v>152</v>
      </c>
      <c r="C19" s="116">
        <v>1</v>
      </c>
      <c r="D19" s="116"/>
      <c r="E19" s="116">
        <v>2</v>
      </c>
      <c r="F19" s="176"/>
      <c r="G19" s="184">
        <f t="shared" si="1"/>
        <v>68</v>
      </c>
      <c r="H19" s="177">
        <f t="shared" si="2"/>
        <v>16</v>
      </c>
      <c r="I19" s="177">
        <f t="shared" si="3"/>
        <v>52</v>
      </c>
      <c r="J19" s="180">
        <v>16</v>
      </c>
      <c r="K19" s="114"/>
      <c r="L19" s="114"/>
      <c r="M19" s="114"/>
      <c r="N19" s="68">
        <v>2</v>
      </c>
      <c r="O19" s="181">
        <v>32</v>
      </c>
      <c r="P19" s="181">
        <v>36</v>
      </c>
      <c r="Q19" s="107">
        <f t="shared" si="4"/>
        <v>68</v>
      </c>
      <c r="R19" s="181"/>
      <c r="S19" s="179"/>
      <c r="T19" s="108">
        <f t="shared" si="5"/>
        <v>0</v>
      </c>
      <c r="U19" s="109"/>
      <c r="V19" s="110"/>
      <c r="W19" s="108">
        <f t="shared" si="6"/>
        <v>0</v>
      </c>
      <c r="X19" s="126"/>
      <c r="Y19" s="127"/>
      <c r="Z19" s="52"/>
      <c r="AA19" s="175"/>
      <c r="AB19" s="175"/>
      <c r="AC19" s="175"/>
      <c r="AD19" s="175"/>
    </row>
    <row r="20" spans="1:30" ht="16.5" customHeight="1" x14ac:dyDescent="0.25">
      <c r="A20" s="83" t="s">
        <v>137</v>
      </c>
      <c r="B20" s="183" t="s">
        <v>138</v>
      </c>
      <c r="C20" s="116">
        <v>1</v>
      </c>
      <c r="D20" s="116"/>
      <c r="E20" s="116">
        <v>2</v>
      </c>
      <c r="F20" s="176"/>
      <c r="G20" s="184">
        <f t="shared" si="1"/>
        <v>108</v>
      </c>
      <c r="H20" s="177">
        <f t="shared" si="2"/>
        <v>40</v>
      </c>
      <c r="I20" s="177">
        <f t="shared" si="3"/>
        <v>68</v>
      </c>
      <c r="J20" s="180">
        <v>40</v>
      </c>
      <c r="K20" s="114"/>
      <c r="L20" s="114"/>
      <c r="M20" s="114"/>
      <c r="N20" s="68">
        <v>2</v>
      </c>
      <c r="O20" s="181">
        <v>54</v>
      </c>
      <c r="P20" s="181">
        <v>54</v>
      </c>
      <c r="Q20" s="107">
        <f t="shared" si="4"/>
        <v>108</v>
      </c>
      <c r="R20" s="181"/>
      <c r="S20" s="179"/>
      <c r="T20" s="108">
        <f t="shared" si="5"/>
        <v>0</v>
      </c>
      <c r="U20" s="109"/>
      <c r="V20" s="110"/>
      <c r="W20" s="108">
        <f t="shared" si="6"/>
        <v>0</v>
      </c>
      <c r="X20" s="126"/>
      <c r="Y20" s="127"/>
      <c r="Z20" s="52"/>
      <c r="AA20" s="175"/>
      <c r="AB20" s="175"/>
      <c r="AC20" s="175"/>
      <c r="AD20" s="175"/>
    </row>
    <row r="21" spans="1:30" ht="16.5" customHeight="1" x14ac:dyDescent="0.25">
      <c r="A21" s="83" t="s">
        <v>139</v>
      </c>
      <c r="B21" s="87" t="s">
        <v>140</v>
      </c>
      <c r="C21" s="116">
        <v>1</v>
      </c>
      <c r="D21" s="116"/>
      <c r="E21" s="206" t="s">
        <v>254</v>
      </c>
      <c r="F21" s="176"/>
      <c r="G21" s="184">
        <f t="shared" si="1"/>
        <v>72</v>
      </c>
      <c r="H21" s="177">
        <f t="shared" si="2"/>
        <v>8</v>
      </c>
      <c r="I21" s="177">
        <f t="shared" si="3"/>
        <v>64</v>
      </c>
      <c r="J21" s="180">
        <v>8</v>
      </c>
      <c r="K21" s="114"/>
      <c r="L21" s="114"/>
      <c r="M21" s="114"/>
      <c r="N21" s="68">
        <v>2</v>
      </c>
      <c r="O21" s="181">
        <v>32</v>
      </c>
      <c r="P21" s="181">
        <v>40</v>
      </c>
      <c r="Q21" s="107">
        <f t="shared" si="4"/>
        <v>72</v>
      </c>
      <c r="R21" s="181"/>
      <c r="S21" s="179"/>
      <c r="T21" s="108">
        <f t="shared" si="5"/>
        <v>0</v>
      </c>
      <c r="U21" s="109"/>
      <c r="V21" s="110"/>
      <c r="W21" s="108">
        <f t="shared" si="6"/>
        <v>0</v>
      </c>
      <c r="X21" s="126"/>
      <c r="Y21" s="127"/>
      <c r="Z21" s="52"/>
      <c r="AA21" s="175"/>
      <c r="AB21" s="175"/>
      <c r="AC21" s="175"/>
      <c r="AD21" s="175"/>
    </row>
    <row r="22" spans="1:30" ht="16.5" customHeight="1" x14ac:dyDescent="0.25">
      <c r="A22" s="83" t="s">
        <v>141</v>
      </c>
      <c r="B22" s="84" t="s">
        <v>142</v>
      </c>
      <c r="C22" s="116">
        <v>1</v>
      </c>
      <c r="D22" s="116"/>
      <c r="E22" s="207"/>
      <c r="F22" s="176"/>
      <c r="G22" s="184">
        <f t="shared" si="1"/>
        <v>72</v>
      </c>
      <c r="H22" s="177">
        <f t="shared" si="2"/>
        <v>8</v>
      </c>
      <c r="I22" s="177">
        <f t="shared" si="3"/>
        <v>64</v>
      </c>
      <c r="J22" s="180">
        <v>8</v>
      </c>
      <c r="K22" s="114"/>
      <c r="L22" s="114"/>
      <c r="M22" s="114"/>
      <c r="N22" s="68">
        <v>2</v>
      </c>
      <c r="O22" s="181">
        <v>32</v>
      </c>
      <c r="P22" s="181">
        <v>40</v>
      </c>
      <c r="Q22" s="107">
        <f t="shared" si="4"/>
        <v>72</v>
      </c>
      <c r="R22" s="181"/>
      <c r="S22" s="179"/>
      <c r="T22" s="108">
        <f t="shared" si="5"/>
        <v>0</v>
      </c>
      <c r="U22" s="109"/>
      <c r="V22" s="110"/>
      <c r="W22" s="108">
        <f t="shared" si="6"/>
        <v>0</v>
      </c>
      <c r="X22" s="126"/>
      <c r="Y22" s="127"/>
      <c r="Z22" s="52"/>
      <c r="AA22" s="175"/>
      <c r="AB22" s="175"/>
      <c r="AC22" s="175"/>
      <c r="AD22" s="175"/>
    </row>
    <row r="23" spans="1:30" ht="16.5" customHeight="1" x14ac:dyDescent="0.25">
      <c r="A23" s="83" t="s">
        <v>181</v>
      </c>
      <c r="B23" s="88" t="s">
        <v>213</v>
      </c>
      <c r="C23" s="116"/>
      <c r="D23" s="116">
        <v>1</v>
      </c>
      <c r="E23" s="116"/>
      <c r="F23" s="176"/>
      <c r="G23" s="184">
        <f t="shared" si="1"/>
        <v>36</v>
      </c>
      <c r="H23" s="177">
        <f t="shared" si="2"/>
        <v>22</v>
      </c>
      <c r="I23" s="177">
        <f t="shared" si="3"/>
        <v>14</v>
      </c>
      <c r="J23" s="185">
        <v>22</v>
      </c>
      <c r="K23" s="118"/>
      <c r="L23" s="118"/>
      <c r="M23" s="118"/>
      <c r="N23" s="68">
        <v>2</v>
      </c>
      <c r="O23" s="181">
        <v>36</v>
      </c>
      <c r="P23" s="181"/>
      <c r="Q23" s="107">
        <f t="shared" si="4"/>
        <v>36</v>
      </c>
      <c r="R23" s="181"/>
      <c r="S23" s="179"/>
      <c r="T23" s="108">
        <f t="shared" si="5"/>
        <v>0</v>
      </c>
      <c r="U23" s="109"/>
      <c r="V23" s="110"/>
      <c r="W23" s="108">
        <f t="shared" si="6"/>
        <v>0</v>
      </c>
      <c r="X23" s="126"/>
      <c r="Y23" s="127"/>
      <c r="Z23" s="52"/>
      <c r="AA23" s="175"/>
      <c r="AB23" s="175"/>
      <c r="AC23" s="175"/>
      <c r="AD23" s="175"/>
    </row>
    <row r="24" spans="1:30" ht="14.25" customHeight="1" x14ac:dyDescent="0.25">
      <c r="A24" s="89"/>
      <c r="B24" s="88" t="s">
        <v>143</v>
      </c>
      <c r="C24" s="183"/>
      <c r="D24" s="179">
        <v>2</v>
      </c>
      <c r="E24" s="179"/>
      <c r="F24" s="179"/>
      <c r="G24" s="184">
        <f t="shared" si="1"/>
        <v>32</v>
      </c>
      <c r="H24" s="117"/>
      <c r="I24" s="117"/>
      <c r="J24" s="118"/>
      <c r="K24" s="118"/>
      <c r="L24" s="118"/>
      <c r="M24" s="118"/>
      <c r="N24" s="186"/>
      <c r="O24" s="181"/>
      <c r="P24" s="181">
        <v>32</v>
      </c>
      <c r="Q24" s="107">
        <f t="shared" si="4"/>
        <v>32</v>
      </c>
      <c r="R24" s="181"/>
      <c r="S24" s="179"/>
      <c r="T24" s="108">
        <f t="shared" si="5"/>
        <v>0</v>
      </c>
      <c r="U24" s="109"/>
      <c r="V24" s="110"/>
      <c r="W24" s="108">
        <f t="shared" si="6"/>
        <v>0</v>
      </c>
      <c r="X24" s="126"/>
      <c r="Y24" s="127"/>
      <c r="Z24" s="175"/>
      <c r="AA24" s="175"/>
      <c r="AB24" s="175"/>
      <c r="AC24" s="175"/>
      <c r="AD24" s="175"/>
    </row>
    <row r="25" spans="1:30" ht="18" customHeight="1" x14ac:dyDescent="0.25">
      <c r="A25" s="90" t="s">
        <v>185</v>
      </c>
      <c r="B25" s="91" t="s">
        <v>186</v>
      </c>
      <c r="C25" s="182">
        <v>2</v>
      </c>
      <c r="D25" s="182">
        <v>3</v>
      </c>
      <c r="E25" s="182">
        <v>6</v>
      </c>
      <c r="F25" s="182">
        <v>0</v>
      </c>
      <c r="G25" s="182">
        <f>G26+G27+G28+G29+G31+G30+G32</f>
        <v>428</v>
      </c>
      <c r="H25" s="182">
        <f t="shared" ref="H25:Y25" si="7">H26+H27+H28+H29+H31+H30+H32</f>
        <v>166</v>
      </c>
      <c r="I25" s="182">
        <f t="shared" si="7"/>
        <v>262</v>
      </c>
      <c r="J25" s="182">
        <f t="shared" si="7"/>
        <v>166</v>
      </c>
      <c r="K25" s="182">
        <f t="shared" si="7"/>
        <v>0</v>
      </c>
      <c r="L25" s="182">
        <f t="shared" si="7"/>
        <v>0</v>
      </c>
      <c r="M25" s="182">
        <f t="shared" si="7"/>
        <v>0</v>
      </c>
      <c r="N25" s="182">
        <f t="shared" si="7"/>
        <v>18</v>
      </c>
      <c r="O25" s="182">
        <f t="shared" si="7"/>
        <v>0</v>
      </c>
      <c r="P25" s="182">
        <f t="shared" si="7"/>
        <v>0</v>
      </c>
      <c r="Q25" s="182">
        <f t="shared" si="7"/>
        <v>0</v>
      </c>
      <c r="R25" s="182">
        <f t="shared" si="7"/>
        <v>22</v>
      </c>
      <c r="S25" s="182">
        <f t="shared" si="7"/>
        <v>102</v>
      </c>
      <c r="T25" s="182">
        <f t="shared" si="7"/>
        <v>124</v>
      </c>
      <c r="U25" s="182">
        <f t="shared" si="7"/>
        <v>144</v>
      </c>
      <c r="V25" s="182">
        <f t="shared" si="7"/>
        <v>160</v>
      </c>
      <c r="W25" s="182">
        <f t="shared" si="7"/>
        <v>304</v>
      </c>
      <c r="X25" s="182">
        <f t="shared" si="7"/>
        <v>320</v>
      </c>
      <c r="Y25" s="182">
        <f t="shared" si="7"/>
        <v>108</v>
      </c>
      <c r="Z25" s="175"/>
      <c r="AA25" s="175"/>
      <c r="AB25" s="175"/>
      <c r="AC25" s="175"/>
      <c r="AD25" s="175"/>
    </row>
    <row r="26" spans="1:30" ht="17.25" customHeight="1" x14ac:dyDescent="0.25">
      <c r="A26" s="179" t="s">
        <v>187</v>
      </c>
      <c r="B26" s="88" t="s">
        <v>191</v>
      </c>
      <c r="C26" s="183"/>
      <c r="D26" s="179"/>
      <c r="E26" s="179">
        <v>6</v>
      </c>
      <c r="F26" s="89"/>
      <c r="G26" s="184">
        <f>Q26+T26+W26</f>
        <v>36</v>
      </c>
      <c r="H26" s="113">
        <v>8</v>
      </c>
      <c r="I26" s="113">
        <v>28</v>
      </c>
      <c r="J26" s="114">
        <v>8</v>
      </c>
      <c r="K26" s="114"/>
      <c r="L26" s="114"/>
      <c r="M26" s="114"/>
      <c r="N26" s="186">
        <v>2</v>
      </c>
      <c r="O26" s="181"/>
      <c r="P26" s="181"/>
      <c r="Q26" s="188">
        <f>P26+O26</f>
        <v>0</v>
      </c>
      <c r="R26" s="181"/>
      <c r="S26" s="179"/>
      <c r="T26" s="188">
        <f>S26+R26</f>
        <v>0</v>
      </c>
      <c r="U26" s="189"/>
      <c r="V26" s="176">
        <v>36</v>
      </c>
      <c r="W26" s="188">
        <f>V26+U26</f>
        <v>36</v>
      </c>
      <c r="X26" s="189">
        <v>36</v>
      </c>
      <c r="Y26" s="68"/>
      <c r="Z26" s="175"/>
      <c r="AA26" s="175"/>
      <c r="AB26" s="175"/>
      <c r="AC26" s="175"/>
      <c r="AD26" s="175"/>
    </row>
    <row r="27" spans="1:30" ht="19.5" customHeight="1" x14ac:dyDescent="0.25">
      <c r="A27" s="179" t="s">
        <v>188</v>
      </c>
      <c r="B27" s="88" t="s">
        <v>192</v>
      </c>
      <c r="C27" s="183">
        <v>4.5</v>
      </c>
      <c r="D27" s="179"/>
      <c r="E27" s="179">
        <v>6</v>
      </c>
      <c r="F27" s="179"/>
      <c r="G27" s="184">
        <f t="shared" ref="G27:G32" si="8">Q27+T27+W27</f>
        <v>108</v>
      </c>
      <c r="H27" s="117">
        <v>86</v>
      </c>
      <c r="I27" s="117">
        <v>22</v>
      </c>
      <c r="J27" s="118">
        <v>86</v>
      </c>
      <c r="K27" s="118"/>
      <c r="L27" s="118"/>
      <c r="M27" s="118"/>
      <c r="N27" s="186">
        <v>2</v>
      </c>
      <c r="O27" s="181"/>
      <c r="P27" s="181"/>
      <c r="Q27" s="188">
        <f t="shared" ref="Q27:Q32" si="9">P27+O27</f>
        <v>0</v>
      </c>
      <c r="R27" s="181"/>
      <c r="S27" s="179">
        <v>32</v>
      </c>
      <c r="T27" s="188">
        <f t="shared" ref="T27:T32" si="10">S27+R27</f>
        <v>32</v>
      </c>
      <c r="U27" s="189">
        <v>46</v>
      </c>
      <c r="V27" s="176">
        <v>30</v>
      </c>
      <c r="W27" s="188">
        <f t="shared" ref="W27:W32" si="11">V27+U27</f>
        <v>76</v>
      </c>
      <c r="X27" s="189">
        <v>108</v>
      </c>
      <c r="Y27" s="129"/>
      <c r="Z27" s="175"/>
      <c r="AA27" s="175"/>
      <c r="AB27" s="175"/>
      <c r="AC27" s="175"/>
      <c r="AD27" s="175"/>
    </row>
    <row r="28" spans="1:30" ht="17.25" customHeight="1" x14ac:dyDescent="0.25">
      <c r="A28" s="179" t="s">
        <v>189</v>
      </c>
      <c r="B28" s="88" t="s">
        <v>10</v>
      </c>
      <c r="C28" s="183"/>
      <c r="D28" s="179"/>
      <c r="E28" s="179">
        <v>5</v>
      </c>
      <c r="F28" s="179"/>
      <c r="G28" s="184">
        <f t="shared" si="8"/>
        <v>68</v>
      </c>
      <c r="H28" s="117">
        <v>20</v>
      </c>
      <c r="I28" s="117">
        <v>48</v>
      </c>
      <c r="J28" s="118">
        <v>20</v>
      </c>
      <c r="K28" s="118"/>
      <c r="L28" s="118"/>
      <c r="M28" s="118"/>
      <c r="N28" s="186">
        <v>2</v>
      </c>
      <c r="O28" s="181"/>
      <c r="P28" s="181"/>
      <c r="Q28" s="188">
        <f t="shared" si="9"/>
        <v>0</v>
      </c>
      <c r="R28" s="181"/>
      <c r="S28" s="179"/>
      <c r="T28" s="188">
        <f t="shared" si="10"/>
        <v>0</v>
      </c>
      <c r="U28" s="189">
        <v>68</v>
      </c>
      <c r="V28" s="176"/>
      <c r="W28" s="188">
        <f t="shared" si="11"/>
        <v>68</v>
      </c>
      <c r="X28" s="189">
        <v>68</v>
      </c>
      <c r="Y28" s="129"/>
      <c r="Z28" s="175"/>
      <c r="AA28" s="175"/>
      <c r="AB28" s="175"/>
      <c r="AC28" s="175"/>
      <c r="AD28" s="175"/>
    </row>
    <row r="29" spans="1:30" ht="17.25" customHeight="1" x14ac:dyDescent="0.25">
      <c r="A29" s="179" t="s">
        <v>190</v>
      </c>
      <c r="B29" s="88" t="s">
        <v>0</v>
      </c>
      <c r="C29" s="183"/>
      <c r="D29" s="179" t="s">
        <v>277</v>
      </c>
      <c r="E29" s="179">
        <v>6</v>
      </c>
      <c r="F29" s="179"/>
      <c r="G29" s="184">
        <f t="shared" si="8"/>
        <v>108</v>
      </c>
      <c r="H29" s="117">
        <v>34</v>
      </c>
      <c r="I29" s="117">
        <v>74</v>
      </c>
      <c r="J29" s="118">
        <v>34</v>
      </c>
      <c r="K29" s="118"/>
      <c r="L29" s="118"/>
      <c r="M29" s="118"/>
      <c r="N29" s="186">
        <v>6</v>
      </c>
      <c r="O29" s="181"/>
      <c r="P29" s="181"/>
      <c r="Q29" s="188">
        <f t="shared" si="9"/>
        <v>0</v>
      </c>
      <c r="R29" s="181">
        <v>22</v>
      </c>
      <c r="S29" s="179">
        <v>34</v>
      </c>
      <c r="T29" s="188">
        <f t="shared" si="10"/>
        <v>56</v>
      </c>
      <c r="U29" s="189">
        <v>30</v>
      </c>
      <c r="V29" s="176">
        <v>22</v>
      </c>
      <c r="W29" s="188">
        <f t="shared" si="11"/>
        <v>52</v>
      </c>
      <c r="X29" s="189">
        <v>108</v>
      </c>
      <c r="Y29" s="129"/>
      <c r="Z29" s="175"/>
      <c r="AA29" s="175"/>
      <c r="AB29" s="175"/>
      <c r="AC29" s="175"/>
      <c r="AD29" s="175"/>
    </row>
    <row r="30" spans="1:30" ht="17.25" customHeight="1" x14ac:dyDescent="0.25">
      <c r="A30" s="179" t="s">
        <v>266</v>
      </c>
      <c r="B30" s="88" t="s">
        <v>203</v>
      </c>
      <c r="C30" s="183"/>
      <c r="D30" s="179"/>
      <c r="E30" s="179">
        <v>4</v>
      </c>
      <c r="F30" s="179"/>
      <c r="G30" s="184">
        <f t="shared" si="8"/>
        <v>36</v>
      </c>
      <c r="H30" s="117">
        <v>6</v>
      </c>
      <c r="I30" s="117">
        <v>30</v>
      </c>
      <c r="J30" s="118">
        <v>6</v>
      </c>
      <c r="K30" s="118"/>
      <c r="L30" s="118"/>
      <c r="M30" s="118"/>
      <c r="N30" s="186">
        <v>2</v>
      </c>
      <c r="O30" s="181"/>
      <c r="P30" s="181"/>
      <c r="Q30" s="188">
        <f t="shared" si="9"/>
        <v>0</v>
      </c>
      <c r="R30" s="181"/>
      <c r="S30" s="179">
        <v>36</v>
      </c>
      <c r="T30" s="188">
        <f t="shared" si="10"/>
        <v>36</v>
      </c>
      <c r="U30" s="189"/>
      <c r="V30" s="176"/>
      <c r="W30" s="188">
        <f t="shared" si="11"/>
        <v>0</v>
      </c>
      <c r="X30" s="126"/>
      <c r="Y30" s="176">
        <v>36</v>
      </c>
      <c r="Z30" s="175"/>
      <c r="AA30" s="175"/>
      <c r="AB30" s="175"/>
      <c r="AC30" s="175"/>
      <c r="AD30" s="175"/>
    </row>
    <row r="31" spans="1:30" ht="18" customHeight="1" x14ac:dyDescent="0.25">
      <c r="A31" s="179" t="s">
        <v>267</v>
      </c>
      <c r="B31" s="88" t="s">
        <v>196</v>
      </c>
      <c r="C31" s="183"/>
      <c r="D31" s="179"/>
      <c r="E31" s="208" t="s">
        <v>269</v>
      </c>
      <c r="F31" s="179"/>
      <c r="G31" s="184">
        <f t="shared" si="8"/>
        <v>36</v>
      </c>
      <c r="H31" s="117">
        <v>6</v>
      </c>
      <c r="I31" s="117">
        <v>30</v>
      </c>
      <c r="J31" s="118">
        <v>6</v>
      </c>
      <c r="K31" s="118"/>
      <c r="L31" s="118"/>
      <c r="M31" s="118"/>
      <c r="N31" s="186">
        <v>2</v>
      </c>
      <c r="O31" s="181"/>
      <c r="P31" s="181"/>
      <c r="Q31" s="188">
        <f t="shared" si="9"/>
        <v>0</v>
      </c>
      <c r="R31" s="181"/>
      <c r="S31" s="179"/>
      <c r="T31" s="188">
        <f t="shared" si="10"/>
        <v>0</v>
      </c>
      <c r="U31" s="189"/>
      <c r="V31" s="176">
        <v>36</v>
      </c>
      <c r="W31" s="188">
        <f t="shared" si="11"/>
        <v>36</v>
      </c>
      <c r="X31" s="126"/>
      <c r="Y31" s="176">
        <v>36</v>
      </c>
      <c r="Z31" s="175"/>
      <c r="AA31" s="175"/>
      <c r="AB31" s="175"/>
      <c r="AC31" s="175"/>
      <c r="AD31" s="175"/>
    </row>
    <row r="32" spans="1:30" ht="18" customHeight="1" x14ac:dyDescent="0.25">
      <c r="A32" s="179" t="s">
        <v>260</v>
      </c>
      <c r="B32" s="88" t="s">
        <v>261</v>
      </c>
      <c r="C32" s="183"/>
      <c r="D32" s="179"/>
      <c r="E32" s="209"/>
      <c r="F32" s="179"/>
      <c r="G32" s="184">
        <f t="shared" si="8"/>
        <v>36</v>
      </c>
      <c r="H32" s="117">
        <v>6</v>
      </c>
      <c r="I32" s="117">
        <v>30</v>
      </c>
      <c r="J32" s="118">
        <v>6</v>
      </c>
      <c r="K32" s="118"/>
      <c r="L32" s="118"/>
      <c r="M32" s="118"/>
      <c r="N32" s="186">
        <v>2</v>
      </c>
      <c r="O32" s="181"/>
      <c r="P32" s="181"/>
      <c r="Q32" s="188">
        <f t="shared" si="9"/>
        <v>0</v>
      </c>
      <c r="R32" s="181"/>
      <c r="S32" s="179"/>
      <c r="T32" s="188">
        <f t="shared" si="10"/>
        <v>0</v>
      </c>
      <c r="U32" s="189"/>
      <c r="V32" s="176">
        <v>36</v>
      </c>
      <c r="W32" s="188">
        <f t="shared" si="11"/>
        <v>36</v>
      </c>
      <c r="X32" s="126"/>
      <c r="Y32" s="176">
        <v>36</v>
      </c>
      <c r="Z32" s="175"/>
      <c r="AA32" s="175"/>
      <c r="AB32" s="175"/>
      <c r="AC32" s="175"/>
      <c r="AD32" s="175"/>
    </row>
    <row r="33" spans="1:30" ht="18" customHeight="1" x14ac:dyDescent="0.25">
      <c r="A33" s="90" t="s">
        <v>1</v>
      </c>
      <c r="B33" s="91" t="s">
        <v>9</v>
      </c>
      <c r="C33" s="182">
        <v>1</v>
      </c>
      <c r="D33" s="182">
        <v>0</v>
      </c>
      <c r="E33" s="182">
        <v>10</v>
      </c>
      <c r="F33" s="182">
        <v>4</v>
      </c>
      <c r="G33" s="182">
        <f>G34+G35+G36+G37+G38+G40+G47+G39+G41+G42+G44+G43+G45+G46</f>
        <v>688</v>
      </c>
      <c r="H33" s="182">
        <f t="shared" ref="H33:Y33" si="12">H34+H35+H36+H37+H38+H40+H47+H39+H41+H42+H44+H43+H45+H46</f>
        <v>206</v>
      </c>
      <c r="I33" s="182">
        <f t="shared" si="12"/>
        <v>482</v>
      </c>
      <c r="J33" s="182">
        <f t="shared" si="12"/>
        <v>206</v>
      </c>
      <c r="K33" s="182">
        <f t="shared" si="12"/>
        <v>0</v>
      </c>
      <c r="L33" s="182">
        <f t="shared" si="12"/>
        <v>0</v>
      </c>
      <c r="M33" s="182">
        <f t="shared" si="12"/>
        <v>18</v>
      </c>
      <c r="N33" s="182">
        <f t="shared" si="12"/>
        <v>44</v>
      </c>
      <c r="O33" s="182">
        <f t="shared" si="12"/>
        <v>0</v>
      </c>
      <c r="P33" s="182">
        <f t="shared" si="12"/>
        <v>72</v>
      </c>
      <c r="Q33" s="182">
        <f t="shared" si="12"/>
        <v>72</v>
      </c>
      <c r="R33" s="182">
        <f t="shared" si="12"/>
        <v>280</v>
      </c>
      <c r="S33" s="182">
        <f t="shared" si="12"/>
        <v>204</v>
      </c>
      <c r="T33" s="182">
        <f t="shared" si="12"/>
        <v>484</v>
      </c>
      <c r="U33" s="182">
        <f t="shared" si="12"/>
        <v>36</v>
      </c>
      <c r="V33" s="182">
        <f t="shared" si="12"/>
        <v>96</v>
      </c>
      <c r="W33" s="182">
        <f t="shared" si="12"/>
        <v>132</v>
      </c>
      <c r="X33" s="182">
        <f t="shared" si="12"/>
        <v>432</v>
      </c>
      <c r="Y33" s="182">
        <f t="shared" si="12"/>
        <v>256</v>
      </c>
      <c r="Z33" s="175"/>
      <c r="AA33" s="175"/>
      <c r="AB33" s="175"/>
      <c r="AC33" s="175"/>
      <c r="AD33" s="175"/>
    </row>
    <row r="34" spans="1:30" s="19" customFormat="1" ht="20.25" customHeight="1" x14ac:dyDescent="0.25">
      <c r="A34" s="92" t="s">
        <v>47</v>
      </c>
      <c r="B34" s="183" t="s">
        <v>218</v>
      </c>
      <c r="C34" s="183"/>
      <c r="D34" s="179"/>
      <c r="E34" s="179" t="s">
        <v>269</v>
      </c>
      <c r="F34" s="89"/>
      <c r="G34" s="184">
        <f>Q34+T34+W34</f>
        <v>48</v>
      </c>
      <c r="H34" s="113">
        <v>10</v>
      </c>
      <c r="I34" s="113">
        <v>38</v>
      </c>
      <c r="J34" s="114">
        <v>10</v>
      </c>
      <c r="K34" s="114"/>
      <c r="L34" s="114"/>
      <c r="M34" s="114"/>
      <c r="N34" s="186">
        <v>2</v>
      </c>
      <c r="O34" s="181"/>
      <c r="P34" s="181"/>
      <c r="Q34" s="188">
        <f>P34+O34</f>
        <v>0</v>
      </c>
      <c r="R34" s="181"/>
      <c r="S34" s="179"/>
      <c r="T34" s="188">
        <f>S34+R34</f>
        <v>0</v>
      </c>
      <c r="U34" s="189"/>
      <c r="V34" s="176">
        <v>48</v>
      </c>
      <c r="W34" s="188">
        <f>V34+U34</f>
        <v>48</v>
      </c>
      <c r="X34" s="189">
        <v>36</v>
      </c>
      <c r="Y34" s="68">
        <v>12</v>
      </c>
      <c r="Z34" s="18"/>
      <c r="AA34" s="18"/>
      <c r="AB34" s="18"/>
      <c r="AC34" s="18"/>
      <c r="AD34" s="18"/>
    </row>
    <row r="35" spans="1:30" s="19" customFormat="1" ht="16.5" customHeight="1" x14ac:dyDescent="0.25">
      <c r="A35" s="92" t="s">
        <v>48</v>
      </c>
      <c r="B35" s="183" t="s">
        <v>219</v>
      </c>
      <c r="C35" s="183"/>
      <c r="D35" s="179"/>
      <c r="E35" s="179"/>
      <c r="F35" s="89">
        <v>4</v>
      </c>
      <c r="G35" s="184">
        <f t="shared" ref="G35:G47" si="13">Q35+T35+W35</f>
        <v>72</v>
      </c>
      <c r="H35" s="113">
        <v>38</v>
      </c>
      <c r="I35" s="113">
        <v>34</v>
      </c>
      <c r="J35" s="114">
        <v>38</v>
      </c>
      <c r="K35" s="114"/>
      <c r="L35" s="114"/>
      <c r="M35" s="114">
        <v>6</v>
      </c>
      <c r="N35" s="186">
        <v>6</v>
      </c>
      <c r="O35" s="181"/>
      <c r="P35" s="181"/>
      <c r="Q35" s="188">
        <f t="shared" ref="Q35:Q47" si="14">P35+O35</f>
        <v>0</v>
      </c>
      <c r="R35" s="181">
        <v>36</v>
      </c>
      <c r="S35" s="179">
        <v>36</v>
      </c>
      <c r="T35" s="188">
        <f t="shared" ref="T35:T47" si="15">S35+R35</f>
        <v>72</v>
      </c>
      <c r="U35" s="189"/>
      <c r="V35" s="176"/>
      <c r="W35" s="188">
        <f t="shared" ref="W35:W47" si="16">V35+U35</f>
        <v>0</v>
      </c>
      <c r="X35" s="189">
        <v>36</v>
      </c>
      <c r="Y35" s="68">
        <v>36</v>
      </c>
      <c r="Z35" s="18"/>
      <c r="AA35" s="18"/>
      <c r="AB35" s="18"/>
      <c r="AC35" s="18"/>
      <c r="AD35" s="18"/>
    </row>
    <row r="36" spans="1:30" s="19" customFormat="1" ht="15.75" customHeight="1" x14ac:dyDescent="0.25">
      <c r="A36" s="92" t="s">
        <v>49</v>
      </c>
      <c r="B36" s="183" t="s">
        <v>220</v>
      </c>
      <c r="C36" s="179"/>
      <c r="D36" s="179"/>
      <c r="E36" s="179"/>
      <c r="F36" s="208" t="s">
        <v>184</v>
      </c>
      <c r="G36" s="184">
        <f t="shared" si="13"/>
        <v>68</v>
      </c>
      <c r="H36" s="113">
        <v>10</v>
      </c>
      <c r="I36" s="113">
        <v>58</v>
      </c>
      <c r="J36" s="114">
        <v>10</v>
      </c>
      <c r="K36" s="114"/>
      <c r="L36" s="114"/>
      <c r="M36" s="114">
        <v>6</v>
      </c>
      <c r="N36" s="186">
        <v>6</v>
      </c>
      <c r="O36" s="181"/>
      <c r="P36" s="181"/>
      <c r="Q36" s="188">
        <f t="shared" si="14"/>
        <v>0</v>
      </c>
      <c r="R36" s="179">
        <v>68</v>
      </c>
      <c r="S36" s="179"/>
      <c r="T36" s="188">
        <f t="shared" si="15"/>
        <v>68</v>
      </c>
      <c r="U36" s="189"/>
      <c r="V36" s="176"/>
      <c r="W36" s="188">
        <f t="shared" si="16"/>
        <v>0</v>
      </c>
      <c r="X36" s="189">
        <v>36</v>
      </c>
      <c r="Y36" s="68">
        <v>32</v>
      </c>
      <c r="Z36" s="18"/>
      <c r="AA36" s="18"/>
      <c r="AB36" s="18"/>
      <c r="AC36" s="18"/>
      <c r="AD36" s="18"/>
    </row>
    <row r="37" spans="1:30" s="19" customFormat="1" ht="17.25" customHeight="1" x14ac:dyDescent="0.25">
      <c r="A37" s="92" t="s">
        <v>50</v>
      </c>
      <c r="B37" s="183" t="s">
        <v>221</v>
      </c>
      <c r="C37" s="179"/>
      <c r="D37" s="179"/>
      <c r="E37" s="179"/>
      <c r="F37" s="209"/>
      <c r="G37" s="184">
        <f t="shared" si="13"/>
        <v>68</v>
      </c>
      <c r="H37" s="113">
        <v>18</v>
      </c>
      <c r="I37" s="113">
        <v>50</v>
      </c>
      <c r="J37" s="114">
        <v>18</v>
      </c>
      <c r="K37" s="114"/>
      <c r="L37" s="114"/>
      <c r="M37" s="114"/>
      <c r="N37" s="186">
        <v>6</v>
      </c>
      <c r="O37" s="181"/>
      <c r="P37" s="181"/>
      <c r="Q37" s="188">
        <f t="shared" si="14"/>
        <v>0</v>
      </c>
      <c r="R37" s="179">
        <v>68</v>
      </c>
      <c r="S37" s="179"/>
      <c r="T37" s="188">
        <f t="shared" si="15"/>
        <v>68</v>
      </c>
      <c r="U37" s="189"/>
      <c r="V37" s="176"/>
      <c r="W37" s="188">
        <f t="shared" si="16"/>
        <v>0</v>
      </c>
      <c r="X37" s="189">
        <v>36</v>
      </c>
      <c r="Y37" s="68">
        <v>32</v>
      </c>
      <c r="Z37" s="18"/>
      <c r="AA37" s="18"/>
      <c r="AB37" s="18"/>
      <c r="AC37" s="18"/>
      <c r="AD37" s="18"/>
    </row>
    <row r="38" spans="1:30" s="19" customFormat="1" ht="17.25" customHeight="1" x14ac:dyDescent="0.25">
      <c r="A38" s="92" t="s">
        <v>51</v>
      </c>
      <c r="B38" s="183" t="s">
        <v>222</v>
      </c>
      <c r="C38" s="179"/>
      <c r="D38" s="179"/>
      <c r="E38" s="179">
        <v>3</v>
      </c>
      <c r="F38" s="179"/>
      <c r="G38" s="184">
        <f t="shared" si="13"/>
        <v>36</v>
      </c>
      <c r="H38" s="113">
        <v>16</v>
      </c>
      <c r="I38" s="113">
        <v>20</v>
      </c>
      <c r="J38" s="114">
        <v>16</v>
      </c>
      <c r="K38" s="114"/>
      <c r="L38" s="114"/>
      <c r="M38" s="114"/>
      <c r="N38" s="186">
        <v>2</v>
      </c>
      <c r="O38" s="181"/>
      <c r="P38" s="181"/>
      <c r="Q38" s="188">
        <f t="shared" si="14"/>
        <v>0</v>
      </c>
      <c r="R38" s="181">
        <v>36</v>
      </c>
      <c r="S38" s="179"/>
      <c r="T38" s="188">
        <f t="shared" si="15"/>
        <v>36</v>
      </c>
      <c r="U38" s="189"/>
      <c r="V38" s="176"/>
      <c r="W38" s="188">
        <f t="shared" si="16"/>
        <v>0</v>
      </c>
      <c r="X38" s="189">
        <v>36</v>
      </c>
      <c r="Y38" s="68">
        <v>0</v>
      </c>
      <c r="Z38" s="18"/>
      <c r="AA38" s="18"/>
      <c r="AB38" s="18"/>
      <c r="AC38" s="18"/>
      <c r="AD38" s="18"/>
    </row>
    <row r="39" spans="1:30" s="19" customFormat="1" ht="18.75" customHeight="1" x14ac:dyDescent="0.25">
      <c r="A39" s="92" t="s">
        <v>52</v>
      </c>
      <c r="B39" s="85" t="s">
        <v>223</v>
      </c>
      <c r="C39" s="179"/>
      <c r="D39" s="179"/>
      <c r="E39" s="179" t="s">
        <v>269</v>
      </c>
      <c r="F39" s="179"/>
      <c r="G39" s="184">
        <f t="shared" si="13"/>
        <v>48</v>
      </c>
      <c r="H39" s="113">
        <v>14</v>
      </c>
      <c r="I39" s="113">
        <v>34</v>
      </c>
      <c r="J39" s="114">
        <v>14</v>
      </c>
      <c r="K39" s="114"/>
      <c r="L39" s="114"/>
      <c r="M39" s="114"/>
      <c r="N39" s="186">
        <v>2</v>
      </c>
      <c r="O39" s="181"/>
      <c r="P39" s="181"/>
      <c r="Q39" s="188">
        <f t="shared" si="14"/>
        <v>0</v>
      </c>
      <c r="R39" s="181"/>
      <c r="S39" s="179"/>
      <c r="T39" s="188">
        <f t="shared" si="15"/>
        <v>0</v>
      </c>
      <c r="U39" s="189"/>
      <c r="V39" s="176">
        <v>48</v>
      </c>
      <c r="W39" s="188">
        <f t="shared" si="16"/>
        <v>48</v>
      </c>
      <c r="X39" s="189">
        <v>36</v>
      </c>
      <c r="Y39" s="68">
        <v>12</v>
      </c>
      <c r="Z39" s="18"/>
      <c r="AA39" s="18"/>
      <c r="AB39" s="18"/>
      <c r="AC39" s="18"/>
      <c r="AD39" s="18"/>
    </row>
    <row r="40" spans="1:30" s="20" customFormat="1" ht="19.5" customHeight="1" x14ac:dyDescent="0.25">
      <c r="A40" s="92" t="s">
        <v>204</v>
      </c>
      <c r="B40" s="183" t="s">
        <v>224</v>
      </c>
      <c r="C40" s="179"/>
      <c r="D40" s="179"/>
      <c r="E40" s="179" t="s">
        <v>183</v>
      </c>
      <c r="F40" s="89"/>
      <c r="G40" s="184">
        <f t="shared" si="13"/>
        <v>48</v>
      </c>
      <c r="H40" s="113">
        <v>12</v>
      </c>
      <c r="I40" s="113">
        <v>36</v>
      </c>
      <c r="J40" s="114">
        <v>12</v>
      </c>
      <c r="K40" s="114"/>
      <c r="L40" s="114"/>
      <c r="M40" s="114"/>
      <c r="N40" s="186">
        <v>2</v>
      </c>
      <c r="O40" s="181"/>
      <c r="P40" s="181"/>
      <c r="Q40" s="188">
        <f t="shared" si="14"/>
        <v>0</v>
      </c>
      <c r="R40" s="181"/>
      <c r="S40" s="179">
        <v>48</v>
      </c>
      <c r="T40" s="188">
        <f t="shared" si="15"/>
        <v>48</v>
      </c>
      <c r="U40" s="189"/>
      <c r="V40" s="176"/>
      <c r="W40" s="188">
        <f t="shared" si="16"/>
        <v>0</v>
      </c>
      <c r="X40" s="189">
        <v>36</v>
      </c>
      <c r="Y40" s="68">
        <v>12</v>
      </c>
      <c r="Z40" s="47"/>
      <c r="AA40" s="47"/>
      <c r="AB40" s="47"/>
      <c r="AC40" s="47"/>
      <c r="AD40" s="47"/>
    </row>
    <row r="41" spans="1:30" s="20" customFormat="1" ht="19.5" customHeight="1" x14ac:dyDescent="0.25">
      <c r="A41" s="92" t="s">
        <v>225</v>
      </c>
      <c r="B41" s="183" t="s">
        <v>228</v>
      </c>
      <c r="C41" s="179">
        <v>2</v>
      </c>
      <c r="D41" s="179"/>
      <c r="E41" s="179"/>
      <c r="F41" s="89">
        <v>3</v>
      </c>
      <c r="G41" s="184">
        <f t="shared" si="13"/>
        <v>72</v>
      </c>
      <c r="H41" s="113">
        <v>20</v>
      </c>
      <c r="I41" s="113">
        <v>52</v>
      </c>
      <c r="J41" s="114">
        <v>20</v>
      </c>
      <c r="K41" s="114"/>
      <c r="L41" s="123"/>
      <c r="M41" s="123">
        <v>6</v>
      </c>
      <c r="N41" s="130">
        <v>6</v>
      </c>
      <c r="O41" s="106"/>
      <c r="P41" s="181">
        <v>36</v>
      </c>
      <c r="Q41" s="188">
        <f t="shared" si="14"/>
        <v>36</v>
      </c>
      <c r="R41" s="181">
        <v>36</v>
      </c>
      <c r="S41" s="179"/>
      <c r="T41" s="188">
        <f t="shared" si="15"/>
        <v>36</v>
      </c>
      <c r="U41" s="189"/>
      <c r="V41" s="176"/>
      <c r="W41" s="188">
        <f t="shared" si="16"/>
        <v>0</v>
      </c>
      <c r="X41" s="189">
        <v>72</v>
      </c>
      <c r="Y41" s="68"/>
      <c r="Z41" s="47"/>
      <c r="AA41" s="47"/>
      <c r="AB41" s="47"/>
      <c r="AC41" s="47"/>
      <c r="AD41" s="47"/>
    </row>
    <row r="42" spans="1:30" s="20" customFormat="1" ht="19.5" customHeight="1" x14ac:dyDescent="0.25">
      <c r="A42" s="92" t="s">
        <v>226</v>
      </c>
      <c r="B42" s="183" t="s">
        <v>229</v>
      </c>
      <c r="C42" s="179"/>
      <c r="D42" s="179"/>
      <c r="E42" s="179" t="s">
        <v>183</v>
      </c>
      <c r="F42" s="89"/>
      <c r="G42" s="184">
        <f t="shared" si="13"/>
        <v>48</v>
      </c>
      <c r="H42" s="113">
        <v>12</v>
      </c>
      <c r="I42" s="113">
        <v>36</v>
      </c>
      <c r="J42" s="114">
        <v>12</v>
      </c>
      <c r="K42" s="114"/>
      <c r="L42" s="123"/>
      <c r="M42" s="123"/>
      <c r="N42" s="186">
        <v>2</v>
      </c>
      <c r="O42" s="106"/>
      <c r="P42" s="181"/>
      <c r="Q42" s="188">
        <f t="shared" si="14"/>
        <v>0</v>
      </c>
      <c r="R42" s="181"/>
      <c r="S42" s="179">
        <v>48</v>
      </c>
      <c r="T42" s="188">
        <f t="shared" si="15"/>
        <v>48</v>
      </c>
      <c r="U42" s="189"/>
      <c r="V42" s="176"/>
      <c r="W42" s="188">
        <f t="shared" si="16"/>
        <v>0</v>
      </c>
      <c r="X42" s="189">
        <v>36</v>
      </c>
      <c r="Y42" s="68">
        <v>12</v>
      </c>
      <c r="Z42" s="47"/>
      <c r="AA42" s="47"/>
      <c r="AB42" s="47"/>
      <c r="AC42" s="47"/>
      <c r="AD42" s="47"/>
    </row>
    <row r="43" spans="1:30" s="20" customFormat="1" ht="15.75" customHeight="1" x14ac:dyDescent="0.25">
      <c r="A43" s="92" t="s">
        <v>227</v>
      </c>
      <c r="B43" s="183" t="s">
        <v>230</v>
      </c>
      <c r="C43" s="179"/>
      <c r="D43" s="179"/>
      <c r="E43" s="179">
        <v>2</v>
      </c>
      <c r="F43" s="89"/>
      <c r="G43" s="184">
        <f t="shared" si="13"/>
        <v>36</v>
      </c>
      <c r="H43" s="113">
        <v>10</v>
      </c>
      <c r="I43" s="113">
        <v>26</v>
      </c>
      <c r="J43" s="114">
        <v>10</v>
      </c>
      <c r="K43" s="114"/>
      <c r="L43" s="123"/>
      <c r="M43" s="123"/>
      <c r="N43" s="130">
        <v>2</v>
      </c>
      <c r="O43" s="106"/>
      <c r="P43" s="181">
        <v>36</v>
      </c>
      <c r="Q43" s="188">
        <f t="shared" si="14"/>
        <v>36</v>
      </c>
      <c r="R43" s="181"/>
      <c r="S43" s="179"/>
      <c r="T43" s="188">
        <f t="shared" si="15"/>
        <v>0</v>
      </c>
      <c r="U43" s="189"/>
      <c r="V43" s="176"/>
      <c r="W43" s="188">
        <f t="shared" si="16"/>
        <v>0</v>
      </c>
      <c r="X43" s="189">
        <v>36</v>
      </c>
      <c r="Y43" s="68"/>
      <c r="Z43" s="47"/>
      <c r="AA43" s="47"/>
      <c r="AB43" s="47"/>
      <c r="AC43" s="47"/>
      <c r="AD43" s="47"/>
    </row>
    <row r="44" spans="1:30" s="20" customFormat="1" ht="16.5" customHeight="1" x14ac:dyDescent="0.25">
      <c r="A44" s="92" t="s">
        <v>231</v>
      </c>
      <c r="B44" s="183" t="s">
        <v>232</v>
      </c>
      <c r="C44" s="179"/>
      <c r="D44" s="179"/>
      <c r="E44" s="179">
        <v>4</v>
      </c>
      <c r="F44" s="89"/>
      <c r="G44" s="184">
        <f t="shared" si="13"/>
        <v>36</v>
      </c>
      <c r="H44" s="113">
        <v>10</v>
      </c>
      <c r="I44" s="113">
        <v>26</v>
      </c>
      <c r="J44" s="114">
        <v>10</v>
      </c>
      <c r="K44" s="114"/>
      <c r="L44" s="123"/>
      <c r="M44" s="123"/>
      <c r="N44" s="130">
        <v>2</v>
      </c>
      <c r="O44" s="106"/>
      <c r="P44" s="181"/>
      <c r="Q44" s="188">
        <f t="shared" si="14"/>
        <v>0</v>
      </c>
      <c r="R44" s="181"/>
      <c r="S44" s="179">
        <v>36</v>
      </c>
      <c r="T44" s="188">
        <f t="shared" si="15"/>
        <v>36</v>
      </c>
      <c r="U44" s="189"/>
      <c r="V44" s="176"/>
      <c r="W44" s="188">
        <f t="shared" si="16"/>
        <v>0</v>
      </c>
      <c r="X44" s="189">
        <v>36</v>
      </c>
      <c r="Y44" s="68"/>
      <c r="Z44" s="47"/>
      <c r="AA44" s="47"/>
      <c r="AB44" s="47"/>
      <c r="AC44" s="47"/>
      <c r="AD44" s="47"/>
    </row>
    <row r="45" spans="1:30" s="20" customFormat="1" ht="16.5" customHeight="1" x14ac:dyDescent="0.25">
      <c r="A45" s="92" t="s">
        <v>256</v>
      </c>
      <c r="B45" s="183" t="s">
        <v>251</v>
      </c>
      <c r="C45" s="179"/>
      <c r="D45" s="179"/>
      <c r="E45" s="179">
        <v>5</v>
      </c>
      <c r="F45" s="89"/>
      <c r="G45" s="184">
        <f t="shared" si="13"/>
        <v>36</v>
      </c>
      <c r="H45" s="113">
        <v>10</v>
      </c>
      <c r="I45" s="113">
        <v>26</v>
      </c>
      <c r="J45" s="114">
        <v>10</v>
      </c>
      <c r="K45" s="114"/>
      <c r="L45" s="123"/>
      <c r="M45" s="123"/>
      <c r="N45" s="130">
        <v>2</v>
      </c>
      <c r="O45" s="106"/>
      <c r="P45" s="181"/>
      <c r="Q45" s="188">
        <f t="shared" si="14"/>
        <v>0</v>
      </c>
      <c r="R45" s="181"/>
      <c r="S45" s="179"/>
      <c r="T45" s="188">
        <f t="shared" si="15"/>
        <v>0</v>
      </c>
      <c r="U45" s="189">
        <v>36</v>
      </c>
      <c r="V45" s="176"/>
      <c r="W45" s="188">
        <f t="shared" si="16"/>
        <v>36</v>
      </c>
      <c r="X45" s="189"/>
      <c r="Y45" s="68">
        <v>36</v>
      </c>
      <c r="Z45" s="47"/>
      <c r="AA45" s="47"/>
      <c r="AB45" s="47"/>
      <c r="AC45" s="47"/>
      <c r="AD45" s="47"/>
    </row>
    <row r="46" spans="1:30" s="20" customFormat="1" ht="16.5" customHeight="1" x14ac:dyDescent="0.25">
      <c r="A46" s="92" t="s">
        <v>258</v>
      </c>
      <c r="B46" s="183" t="s">
        <v>259</v>
      </c>
      <c r="C46" s="179"/>
      <c r="D46" s="179"/>
      <c r="E46" s="179">
        <v>4</v>
      </c>
      <c r="F46" s="89"/>
      <c r="G46" s="184">
        <f t="shared" si="13"/>
        <v>36</v>
      </c>
      <c r="H46" s="113">
        <v>10</v>
      </c>
      <c r="I46" s="113">
        <v>26</v>
      </c>
      <c r="J46" s="114">
        <v>10</v>
      </c>
      <c r="K46" s="114"/>
      <c r="L46" s="123"/>
      <c r="M46" s="123"/>
      <c r="N46" s="130">
        <v>2</v>
      </c>
      <c r="O46" s="106"/>
      <c r="P46" s="181"/>
      <c r="Q46" s="188">
        <f t="shared" si="14"/>
        <v>0</v>
      </c>
      <c r="R46" s="181"/>
      <c r="S46" s="179">
        <v>36</v>
      </c>
      <c r="T46" s="188">
        <f t="shared" si="15"/>
        <v>36</v>
      </c>
      <c r="U46" s="189"/>
      <c r="V46" s="176"/>
      <c r="W46" s="188">
        <f t="shared" si="16"/>
        <v>0</v>
      </c>
      <c r="X46" s="189"/>
      <c r="Y46" s="68">
        <v>36</v>
      </c>
      <c r="Z46" s="47"/>
      <c r="AA46" s="47"/>
      <c r="AB46" s="47"/>
      <c r="AC46" s="47"/>
      <c r="AD46" s="47"/>
    </row>
    <row r="47" spans="1:30" s="20" customFormat="1" ht="16.5" customHeight="1" x14ac:dyDescent="0.25">
      <c r="A47" s="92" t="s">
        <v>273</v>
      </c>
      <c r="B47" s="195" t="s">
        <v>272</v>
      </c>
      <c r="C47" s="179"/>
      <c r="D47" s="179"/>
      <c r="E47" s="179">
        <v>3</v>
      </c>
      <c r="F47" s="89"/>
      <c r="G47" s="184">
        <f t="shared" si="13"/>
        <v>36</v>
      </c>
      <c r="H47" s="113">
        <v>16</v>
      </c>
      <c r="I47" s="113">
        <v>20</v>
      </c>
      <c r="J47" s="114">
        <v>16</v>
      </c>
      <c r="K47" s="114"/>
      <c r="L47" s="123"/>
      <c r="M47" s="123"/>
      <c r="N47" s="130">
        <v>2</v>
      </c>
      <c r="O47" s="106"/>
      <c r="P47" s="181"/>
      <c r="Q47" s="188">
        <f t="shared" si="14"/>
        <v>0</v>
      </c>
      <c r="R47" s="181">
        <v>36</v>
      </c>
      <c r="S47" s="179"/>
      <c r="T47" s="188">
        <f t="shared" si="15"/>
        <v>36</v>
      </c>
      <c r="U47" s="189"/>
      <c r="V47" s="176"/>
      <c r="W47" s="188">
        <f t="shared" si="16"/>
        <v>0</v>
      </c>
      <c r="X47" s="189"/>
      <c r="Y47" s="68">
        <v>36</v>
      </c>
      <c r="Z47" s="47"/>
      <c r="AA47" s="47"/>
      <c r="AB47" s="47"/>
      <c r="AC47" s="47"/>
      <c r="AD47" s="47"/>
    </row>
    <row r="48" spans="1:30" ht="15" customHeight="1" x14ac:dyDescent="0.25">
      <c r="A48" s="134" t="s">
        <v>2</v>
      </c>
      <c r="B48" s="136" t="s">
        <v>3</v>
      </c>
      <c r="C48" s="136">
        <f>C49</f>
        <v>12</v>
      </c>
      <c r="D48" s="136">
        <f t="shared" ref="D48:F48" si="17">D49</f>
        <v>0</v>
      </c>
      <c r="E48" s="136">
        <f t="shared" si="17"/>
        <v>9</v>
      </c>
      <c r="F48" s="136">
        <f t="shared" si="17"/>
        <v>10</v>
      </c>
      <c r="G48" s="141">
        <f>G49</f>
        <v>1620</v>
      </c>
      <c r="H48" s="141">
        <f t="shared" ref="H48:Y48" si="18">H49</f>
        <v>820</v>
      </c>
      <c r="I48" s="141">
        <f t="shared" si="18"/>
        <v>766</v>
      </c>
      <c r="J48" s="141">
        <f t="shared" si="18"/>
        <v>316</v>
      </c>
      <c r="K48" s="141">
        <f t="shared" si="18"/>
        <v>504</v>
      </c>
      <c r="L48" s="141">
        <f t="shared" si="18"/>
        <v>40</v>
      </c>
      <c r="M48" s="141">
        <f t="shared" si="18"/>
        <v>38</v>
      </c>
      <c r="N48" s="98">
        <f t="shared" si="18"/>
        <v>96</v>
      </c>
      <c r="O48" s="146">
        <f t="shared" si="18"/>
        <v>0</v>
      </c>
      <c r="P48" s="141">
        <f t="shared" si="18"/>
        <v>0</v>
      </c>
      <c r="Q48" s="98">
        <f t="shared" si="18"/>
        <v>0</v>
      </c>
      <c r="R48" s="146">
        <f t="shared" si="18"/>
        <v>238</v>
      </c>
      <c r="S48" s="141">
        <f t="shared" si="18"/>
        <v>558</v>
      </c>
      <c r="T48" s="98">
        <f t="shared" si="18"/>
        <v>796</v>
      </c>
      <c r="U48" s="146">
        <f t="shared" si="18"/>
        <v>432</v>
      </c>
      <c r="V48" s="141">
        <f t="shared" si="18"/>
        <v>392</v>
      </c>
      <c r="W48" s="98">
        <f t="shared" si="18"/>
        <v>824</v>
      </c>
      <c r="X48" s="146">
        <f t="shared" si="18"/>
        <v>868</v>
      </c>
      <c r="Y48" s="141">
        <f t="shared" si="18"/>
        <v>752</v>
      </c>
      <c r="Z48" s="175"/>
      <c r="AA48" s="175"/>
      <c r="AB48" s="175"/>
      <c r="AC48" s="175"/>
      <c r="AD48" s="175"/>
    </row>
    <row r="49" spans="1:30" ht="15" customHeight="1" x14ac:dyDescent="0.25">
      <c r="A49" s="134" t="s">
        <v>4</v>
      </c>
      <c r="B49" s="136" t="s">
        <v>5</v>
      </c>
      <c r="C49" s="136">
        <f>C50+C57+C63+C69+C75</f>
        <v>12</v>
      </c>
      <c r="D49" s="136">
        <f>D50+D57+D63+D69+D75</f>
        <v>0</v>
      </c>
      <c r="E49" s="136">
        <f>E50+E57+E63+E69+E75</f>
        <v>9</v>
      </c>
      <c r="F49" s="136">
        <f>F50+F57+F63+F69+F75</f>
        <v>10</v>
      </c>
      <c r="G49" s="141">
        <f t="shared" ref="G49:Y49" si="19">G50+G57+G69+G75+G63</f>
        <v>1620</v>
      </c>
      <c r="H49" s="141">
        <f t="shared" si="19"/>
        <v>820</v>
      </c>
      <c r="I49" s="141">
        <f t="shared" si="19"/>
        <v>766</v>
      </c>
      <c r="J49" s="141">
        <f t="shared" si="19"/>
        <v>316</v>
      </c>
      <c r="K49" s="141">
        <f t="shared" si="19"/>
        <v>504</v>
      </c>
      <c r="L49" s="141">
        <f t="shared" si="19"/>
        <v>40</v>
      </c>
      <c r="M49" s="141">
        <f t="shared" si="19"/>
        <v>38</v>
      </c>
      <c r="N49" s="141">
        <f t="shared" si="19"/>
        <v>96</v>
      </c>
      <c r="O49" s="141">
        <f t="shared" si="19"/>
        <v>0</v>
      </c>
      <c r="P49" s="141">
        <f t="shared" si="19"/>
        <v>0</v>
      </c>
      <c r="Q49" s="141">
        <f t="shared" si="19"/>
        <v>0</v>
      </c>
      <c r="R49" s="141">
        <f t="shared" si="19"/>
        <v>238</v>
      </c>
      <c r="S49" s="141">
        <f t="shared" si="19"/>
        <v>558</v>
      </c>
      <c r="T49" s="141">
        <f t="shared" si="19"/>
        <v>796</v>
      </c>
      <c r="U49" s="141">
        <f t="shared" si="19"/>
        <v>432</v>
      </c>
      <c r="V49" s="141">
        <f t="shared" si="19"/>
        <v>392</v>
      </c>
      <c r="W49" s="141">
        <f t="shared" si="19"/>
        <v>824</v>
      </c>
      <c r="X49" s="141">
        <f t="shared" si="19"/>
        <v>868</v>
      </c>
      <c r="Y49" s="141">
        <f t="shared" si="19"/>
        <v>752</v>
      </c>
      <c r="Z49" s="175"/>
      <c r="AA49" s="175"/>
      <c r="AB49" s="175"/>
      <c r="AC49" s="175"/>
      <c r="AD49" s="175"/>
    </row>
    <row r="50" spans="1:30" ht="25.5" customHeight="1" x14ac:dyDescent="0.25">
      <c r="A50" s="90" t="s">
        <v>6</v>
      </c>
      <c r="B50" s="137" t="s">
        <v>233</v>
      </c>
      <c r="C50" s="137">
        <v>4</v>
      </c>
      <c r="D50" s="147">
        <v>0</v>
      </c>
      <c r="E50" s="147">
        <v>2</v>
      </c>
      <c r="F50" s="142">
        <v>2</v>
      </c>
      <c r="G50" s="142">
        <f>G51+G54+G55+G52+G56+G53</f>
        <v>438</v>
      </c>
      <c r="H50" s="142">
        <f t="shared" ref="H50:Y50" si="20">H51+H54+H55+H52+H56+H53</f>
        <v>248</v>
      </c>
      <c r="I50" s="142">
        <f t="shared" si="20"/>
        <v>184</v>
      </c>
      <c r="J50" s="142">
        <f t="shared" si="20"/>
        <v>104</v>
      </c>
      <c r="K50" s="142">
        <f t="shared" si="20"/>
        <v>144</v>
      </c>
      <c r="L50" s="142">
        <f t="shared" si="20"/>
        <v>20</v>
      </c>
      <c r="M50" s="142">
        <f t="shared" si="20"/>
        <v>14</v>
      </c>
      <c r="N50" s="142">
        <f t="shared" si="20"/>
        <v>24</v>
      </c>
      <c r="O50" s="142">
        <f t="shared" si="20"/>
        <v>0</v>
      </c>
      <c r="P50" s="142">
        <f t="shared" si="20"/>
        <v>0</v>
      </c>
      <c r="Q50" s="142">
        <f t="shared" si="20"/>
        <v>0</v>
      </c>
      <c r="R50" s="142">
        <f t="shared" si="20"/>
        <v>156</v>
      </c>
      <c r="S50" s="142">
        <f t="shared" si="20"/>
        <v>282</v>
      </c>
      <c r="T50" s="142">
        <f t="shared" si="20"/>
        <v>438</v>
      </c>
      <c r="U50" s="142">
        <f t="shared" si="20"/>
        <v>0</v>
      </c>
      <c r="V50" s="142">
        <f t="shared" si="20"/>
        <v>0</v>
      </c>
      <c r="W50" s="142">
        <f t="shared" si="20"/>
        <v>0</v>
      </c>
      <c r="X50" s="142">
        <f t="shared" si="20"/>
        <v>244</v>
      </c>
      <c r="Y50" s="142">
        <f t="shared" si="20"/>
        <v>194</v>
      </c>
      <c r="Z50" s="175"/>
      <c r="AA50" s="175"/>
      <c r="AB50" s="175"/>
      <c r="AC50" s="175"/>
      <c r="AD50" s="175"/>
    </row>
    <row r="51" spans="1:30" ht="19.5" customHeight="1" x14ac:dyDescent="0.25">
      <c r="A51" s="131" t="s">
        <v>53</v>
      </c>
      <c r="B51" s="138" t="s">
        <v>234</v>
      </c>
      <c r="C51" s="183">
        <v>3</v>
      </c>
      <c r="D51" s="179"/>
      <c r="E51" s="179"/>
      <c r="F51" s="208" t="s">
        <v>183</v>
      </c>
      <c r="G51" s="184">
        <f>Q51+T51+W51</f>
        <v>94</v>
      </c>
      <c r="H51" s="113">
        <v>18</v>
      </c>
      <c r="I51" s="113">
        <v>76</v>
      </c>
      <c r="J51" s="114">
        <v>18</v>
      </c>
      <c r="K51" s="114"/>
      <c r="L51" s="114"/>
      <c r="M51" s="114">
        <v>6</v>
      </c>
      <c r="N51" s="186">
        <v>6</v>
      </c>
      <c r="O51" s="181"/>
      <c r="P51" s="179"/>
      <c r="Q51" s="188">
        <f>P51+O51</f>
        <v>0</v>
      </c>
      <c r="R51" s="179">
        <v>48</v>
      </c>
      <c r="S51" s="189">
        <v>46</v>
      </c>
      <c r="T51" s="188">
        <f>S51+R51</f>
        <v>94</v>
      </c>
      <c r="U51" s="189"/>
      <c r="V51" s="176"/>
      <c r="W51" s="188">
        <f>V51+U51</f>
        <v>0</v>
      </c>
      <c r="X51" s="189">
        <v>54</v>
      </c>
      <c r="Y51" s="68">
        <v>40</v>
      </c>
      <c r="Z51" s="49"/>
      <c r="AA51" s="49"/>
      <c r="AB51" s="49"/>
      <c r="AC51" s="50"/>
      <c r="AD51" s="175"/>
    </row>
    <row r="52" spans="1:30" ht="18.75" customHeight="1" x14ac:dyDescent="0.25">
      <c r="A52" s="131" t="s">
        <v>193</v>
      </c>
      <c r="B52" s="84" t="s">
        <v>235</v>
      </c>
      <c r="C52" s="183">
        <v>3</v>
      </c>
      <c r="D52" s="179"/>
      <c r="E52" s="179"/>
      <c r="F52" s="209"/>
      <c r="G52" s="184">
        <f t="shared" ref="G52:G56" si="21">Q52+T52+W52</f>
        <v>122</v>
      </c>
      <c r="H52" s="113">
        <v>68</v>
      </c>
      <c r="I52" s="113">
        <v>54</v>
      </c>
      <c r="J52" s="114">
        <v>68</v>
      </c>
      <c r="K52" s="114"/>
      <c r="L52" s="114">
        <v>20</v>
      </c>
      <c r="M52" s="114">
        <v>6</v>
      </c>
      <c r="N52" s="186">
        <v>6</v>
      </c>
      <c r="O52" s="181"/>
      <c r="P52" s="179"/>
      <c r="Q52" s="188">
        <f t="shared" ref="Q52:Q56" si="22">P52+O52</f>
        <v>0</v>
      </c>
      <c r="R52" s="179">
        <v>36</v>
      </c>
      <c r="S52" s="189">
        <v>86</v>
      </c>
      <c r="T52" s="188">
        <f t="shared" ref="T52:T56" si="23">S52+R52</f>
        <v>122</v>
      </c>
      <c r="U52" s="189"/>
      <c r="V52" s="176"/>
      <c r="W52" s="188">
        <f t="shared" ref="W52:W56" si="24">V52+U52</f>
        <v>0</v>
      </c>
      <c r="X52" s="189">
        <v>46</v>
      </c>
      <c r="Y52" s="68">
        <v>76</v>
      </c>
      <c r="Z52" s="49"/>
      <c r="AA52" s="49"/>
      <c r="AB52" s="49"/>
      <c r="AC52" s="50"/>
      <c r="AD52" s="175"/>
    </row>
    <row r="53" spans="1:30" ht="22.5" customHeight="1" x14ac:dyDescent="0.25">
      <c r="A53" s="131" t="s">
        <v>275</v>
      </c>
      <c r="B53" s="140" t="s">
        <v>276</v>
      </c>
      <c r="C53" s="183">
        <v>3</v>
      </c>
      <c r="D53" s="179"/>
      <c r="E53" s="194">
        <v>4</v>
      </c>
      <c r="F53" s="179"/>
      <c r="G53" s="184">
        <f t="shared" si="21"/>
        <v>72</v>
      </c>
      <c r="H53" s="113">
        <v>18</v>
      </c>
      <c r="I53" s="113">
        <v>54</v>
      </c>
      <c r="J53" s="114">
        <v>18</v>
      </c>
      <c r="K53" s="114"/>
      <c r="L53" s="114"/>
      <c r="M53" s="114">
        <v>2</v>
      </c>
      <c r="N53" s="186">
        <v>2</v>
      </c>
      <c r="O53" s="181"/>
      <c r="P53" s="179"/>
      <c r="Q53" s="188">
        <f t="shared" si="22"/>
        <v>0</v>
      </c>
      <c r="R53" s="179">
        <v>36</v>
      </c>
      <c r="S53" s="189">
        <v>36</v>
      </c>
      <c r="T53" s="188">
        <f t="shared" si="23"/>
        <v>72</v>
      </c>
      <c r="U53" s="189"/>
      <c r="V53" s="176"/>
      <c r="W53" s="188">
        <f t="shared" si="24"/>
        <v>0</v>
      </c>
      <c r="X53" s="189"/>
      <c r="Y53" s="68">
        <v>72</v>
      </c>
      <c r="Z53" s="49"/>
      <c r="AA53" s="49"/>
      <c r="AB53" s="49"/>
      <c r="AC53" s="50"/>
      <c r="AD53" s="175"/>
    </row>
    <row r="54" spans="1:30" ht="17.25" customHeight="1" x14ac:dyDescent="0.25">
      <c r="A54" s="92" t="s">
        <v>54</v>
      </c>
      <c r="B54" s="183" t="s">
        <v>172</v>
      </c>
      <c r="C54" s="183">
        <v>3</v>
      </c>
      <c r="D54" s="179"/>
      <c r="E54" s="208" t="s">
        <v>183</v>
      </c>
      <c r="F54" s="179"/>
      <c r="G54" s="184">
        <f t="shared" si="21"/>
        <v>72</v>
      </c>
      <c r="H54" s="113">
        <v>72</v>
      </c>
      <c r="I54" s="113"/>
      <c r="J54" s="114"/>
      <c r="K54" s="114">
        <f>G54</f>
        <v>72</v>
      </c>
      <c r="L54" s="114"/>
      <c r="M54" s="114"/>
      <c r="N54" s="187">
        <v>2</v>
      </c>
      <c r="O54" s="125"/>
      <c r="P54" s="143"/>
      <c r="Q54" s="188">
        <f t="shared" si="22"/>
        <v>0</v>
      </c>
      <c r="R54" s="179">
        <v>36</v>
      </c>
      <c r="S54" s="189">
        <v>36</v>
      </c>
      <c r="T54" s="188">
        <f t="shared" si="23"/>
        <v>72</v>
      </c>
      <c r="U54" s="189"/>
      <c r="V54" s="176"/>
      <c r="W54" s="188">
        <f t="shared" si="24"/>
        <v>0</v>
      </c>
      <c r="X54" s="189">
        <v>72</v>
      </c>
      <c r="Y54" s="68">
        <v>0</v>
      </c>
      <c r="Z54" s="51"/>
      <c r="AA54" s="51"/>
      <c r="AB54" s="51"/>
      <c r="AC54" s="51"/>
      <c r="AD54" s="175"/>
    </row>
    <row r="55" spans="1:30" ht="16.5" customHeight="1" x14ac:dyDescent="0.25">
      <c r="A55" s="135" t="s">
        <v>174</v>
      </c>
      <c r="B55" s="183" t="s">
        <v>33</v>
      </c>
      <c r="C55" s="183"/>
      <c r="D55" s="179"/>
      <c r="E55" s="209"/>
      <c r="F55" s="179"/>
      <c r="G55" s="184">
        <f t="shared" si="21"/>
        <v>72</v>
      </c>
      <c r="H55" s="113">
        <v>72</v>
      </c>
      <c r="I55" s="113"/>
      <c r="J55" s="114"/>
      <c r="K55" s="114">
        <f>G55</f>
        <v>72</v>
      </c>
      <c r="L55" s="114"/>
      <c r="M55" s="114"/>
      <c r="N55" s="187">
        <v>2</v>
      </c>
      <c r="O55" s="125"/>
      <c r="P55" s="148"/>
      <c r="Q55" s="188">
        <f t="shared" si="22"/>
        <v>0</v>
      </c>
      <c r="R55" s="181"/>
      <c r="S55" s="189">
        <v>72</v>
      </c>
      <c r="T55" s="188">
        <f>S55+R55</f>
        <v>72</v>
      </c>
      <c r="U55" s="189"/>
      <c r="V55" s="176"/>
      <c r="W55" s="188">
        <f t="shared" si="24"/>
        <v>0</v>
      </c>
      <c r="X55" s="189">
        <v>72</v>
      </c>
      <c r="Y55" s="68"/>
      <c r="Z55" s="51"/>
      <c r="AA55" s="51"/>
      <c r="AB55" s="51"/>
      <c r="AC55" s="51"/>
      <c r="AD55" s="175"/>
    </row>
    <row r="56" spans="1:30" ht="17.25" customHeight="1" x14ac:dyDescent="0.25">
      <c r="A56" s="92" t="s">
        <v>240</v>
      </c>
      <c r="B56" s="183" t="s">
        <v>144</v>
      </c>
      <c r="C56" s="183"/>
      <c r="D56" s="179"/>
      <c r="E56" s="179"/>
      <c r="F56" s="179" t="s">
        <v>183</v>
      </c>
      <c r="G56" s="184">
        <f t="shared" si="21"/>
        <v>6</v>
      </c>
      <c r="H56" s="113"/>
      <c r="I56" s="113"/>
      <c r="J56" s="114"/>
      <c r="K56" s="114"/>
      <c r="L56" s="114"/>
      <c r="M56" s="114"/>
      <c r="N56" s="187">
        <v>6</v>
      </c>
      <c r="O56" s="125"/>
      <c r="P56" s="148"/>
      <c r="Q56" s="188">
        <f t="shared" si="22"/>
        <v>0</v>
      </c>
      <c r="R56" s="149"/>
      <c r="S56" s="189">
        <v>6</v>
      </c>
      <c r="T56" s="188">
        <f t="shared" si="23"/>
        <v>6</v>
      </c>
      <c r="U56" s="189"/>
      <c r="V56" s="176"/>
      <c r="W56" s="188">
        <f t="shared" si="24"/>
        <v>0</v>
      </c>
      <c r="X56" s="189"/>
      <c r="Y56" s="68">
        <v>6</v>
      </c>
      <c r="Z56" s="51"/>
      <c r="AA56" s="51"/>
      <c r="AB56" s="51"/>
      <c r="AC56" s="51"/>
      <c r="AD56" s="175"/>
    </row>
    <row r="57" spans="1:30" ht="27.75" customHeight="1" x14ac:dyDescent="0.25">
      <c r="A57" s="90" t="s">
        <v>7</v>
      </c>
      <c r="B57" s="137" t="s">
        <v>236</v>
      </c>
      <c r="C57" s="182">
        <v>2</v>
      </c>
      <c r="D57" s="182">
        <v>0</v>
      </c>
      <c r="E57" s="182">
        <v>2</v>
      </c>
      <c r="F57" s="142">
        <v>2</v>
      </c>
      <c r="G57" s="142">
        <f>G58+G59+G60+G61+G62</f>
        <v>274</v>
      </c>
      <c r="H57" s="142">
        <f t="shared" ref="H57:Y57" si="25">H58+H59+H60+H61+H62</f>
        <v>128</v>
      </c>
      <c r="I57" s="142">
        <f t="shared" si="25"/>
        <v>140</v>
      </c>
      <c r="J57" s="142">
        <f t="shared" si="25"/>
        <v>56</v>
      </c>
      <c r="K57" s="142">
        <f t="shared" si="25"/>
        <v>72</v>
      </c>
      <c r="L57" s="142">
        <f t="shared" si="25"/>
        <v>0</v>
      </c>
      <c r="M57" s="142">
        <f t="shared" si="25"/>
        <v>6</v>
      </c>
      <c r="N57" s="142">
        <f t="shared" si="25"/>
        <v>18</v>
      </c>
      <c r="O57" s="142">
        <f t="shared" si="25"/>
        <v>0</v>
      </c>
      <c r="P57" s="142">
        <f t="shared" si="25"/>
        <v>0</v>
      </c>
      <c r="Q57" s="142">
        <f t="shared" si="25"/>
        <v>0</v>
      </c>
      <c r="R57" s="142">
        <f t="shared" si="25"/>
        <v>82</v>
      </c>
      <c r="S57" s="142">
        <f t="shared" si="25"/>
        <v>192</v>
      </c>
      <c r="T57" s="142">
        <f t="shared" si="25"/>
        <v>274</v>
      </c>
      <c r="U57" s="142">
        <f t="shared" si="25"/>
        <v>0</v>
      </c>
      <c r="V57" s="142">
        <f t="shared" si="25"/>
        <v>0</v>
      </c>
      <c r="W57" s="142">
        <f t="shared" si="25"/>
        <v>0</v>
      </c>
      <c r="X57" s="142">
        <f t="shared" si="25"/>
        <v>208</v>
      </c>
      <c r="Y57" s="142">
        <f t="shared" si="25"/>
        <v>66</v>
      </c>
      <c r="Z57" s="175"/>
      <c r="AA57" s="175"/>
      <c r="AB57" s="175"/>
      <c r="AC57" s="175"/>
      <c r="AD57" s="175"/>
    </row>
    <row r="58" spans="1:30" ht="19.5" customHeight="1" x14ac:dyDescent="0.25">
      <c r="A58" s="92" t="s">
        <v>55</v>
      </c>
      <c r="B58" s="138" t="s">
        <v>237</v>
      </c>
      <c r="C58" s="179">
        <v>3</v>
      </c>
      <c r="D58" s="179"/>
      <c r="E58" s="179"/>
      <c r="F58" s="179">
        <v>4</v>
      </c>
      <c r="G58" s="184">
        <f>Q58+T58+W58</f>
        <v>98</v>
      </c>
      <c r="H58" s="113">
        <v>36</v>
      </c>
      <c r="I58" s="113">
        <v>62</v>
      </c>
      <c r="J58" s="114">
        <v>36</v>
      </c>
      <c r="K58" s="114"/>
      <c r="L58" s="114"/>
      <c r="M58" s="114">
        <v>6</v>
      </c>
      <c r="N58" s="186">
        <v>6</v>
      </c>
      <c r="O58" s="181"/>
      <c r="P58" s="179"/>
      <c r="Q58" s="188">
        <f t="shared" ref="Q58:Q61" si="26">P58+O58</f>
        <v>0</v>
      </c>
      <c r="R58" s="179">
        <v>48</v>
      </c>
      <c r="S58" s="189">
        <v>50</v>
      </c>
      <c r="T58" s="188">
        <f>S58+R58</f>
        <v>98</v>
      </c>
      <c r="U58" s="189"/>
      <c r="V58" s="176"/>
      <c r="W58" s="188">
        <f>V58+U58</f>
        <v>0</v>
      </c>
      <c r="X58" s="189">
        <v>68</v>
      </c>
      <c r="Y58" s="68">
        <v>30</v>
      </c>
      <c r="Z58" s="175"/>
      <c r="AA58" s="175"/>
      <c r="AB58" s="175"/>
      <c r="AC58" s="175"/>
      <c r="AD58" s="175"/>
    </row>
    <row r="59" spans="1:30" ht="16.5" customHeight="1" x14ac:dyDescent="0.25">
      <c r="A59" s="92" t="s">
        <v>56</v>
      </c>
      <c r="B59" s="84" t="s">
        <v>238</v>
      </c>
      <c r="C59" s="179">
        <v>3</v>
      </c>
      <c r="D59" s="179"/>
      <c r="E59" s="179">
        <v>4</v>
      </c>
      <c r="F59" s="179"/>
      <c r="G59" s="184">
        <f t="shared" ref="G59:G62" si="27">Q59+T59+W59</f>
        <v>98</v>
      </c>
      <c r="H59" s="113">
        <v>20</v>
      </c>
      <c r="I59" s="113">
        <v>78</v>
      </c>
      <c r="J59" s="114">
        <v>20</v>
      </c>
      <c r="K59" s="114"/>
      <c r="L59" s="114"/>
      <c r="M59" s="114"/>
      <c r="N59" s="186">
        <v>2</v>
      </c>
      <c r="O59" s="181"/>
      <c r="P59" s="179"/>
      <c r="Q59" s="188">
        <f t="shared" si="26"/>
        <v>0</v>
      </c>
      <c r="R59" s="179">
        <v>34</v>
      </c>
      <c r="S59" s="189">
        <v>64</v>
      </c>
      <c r="T59" s="188">
        <f t="shared" ref="T59:T62" si="28">S59+R59</f>
        <v>98</v>
      </c>
      <c r="U59" s="189"/>
      <c r="V59" s="176"/>
      <c r="W59" s="188">
        <f t="shared" ref="W59:W62" si="29">V59+U59</f>
        <v>0</v>
      </c>
      <c r="X59" s="189">
        <v>68</v>
      </c>
      <c r="Y59" s="68">
        <v>30</v>
      </c>
      <c r="Z59" s="175"/>
      <c r="AA59" s="175"/>
      <c r="AB59" s="175"/>
      <c r="AC59" s="175"/>
      <c r="AD59" s="175"/>
    </row>
    <row r="60" spans="1:30" ht="17.25" customHeight="1" x14ac:dyDescent="0.25">
      <c r="A60" s="179" t="s">
        <v>197</v>
      </c>
      <c r="B60" s="183" t="s">
        <v>173</v>
      </c>
      <c r="C60" s="179"/>
      <c r="D60" s="179"/>
      <c r="E60" s="208" t="s">
        <v>183</v>
      </c>
      <c r="F60" s="179"/>
      <c r="G60" s="184">
        <f t="shared" si="27"/>
        <v>36</v>
      </c>
      <c r="H60" s="113">
        <v>36</v>
      </c>
      <c r="I60" s="113"/>
      <c r="J60" s="114"/>
      <c r="K60" s="114">
        <f>G60</f>
        <v>36</v>
      </c>
      <c r="L60" s="114"/>
      <c r="M60" s="114"/>
      <c r="N60" s="186">
        <v>2</v>
      </c>
      <c r="O60" s="181"/>
      <c r="P60" s="179"/>
      <c r="Q60" s="188">
        <f t="shared" si="26"/>
        <v>0</v>
      </c>
      <c r="R60" s="181"/>
      <c r="S60" s="179">
        <v>36</v>
      </c>
      <c r="T60" s="188">
        <f t="shared" si="28"/>
        <v>36</v>
      </c>
      <c r="U60" s="179"/>
      <c r="V60" s="176"/>
      <c r="W60" s="188">
        <f t="shared" si="29"/>
        <v>0</v>
      </c>
      <c r="X60" s="144">
        <v>36</v>
      </c>
      <c r="Y60" s="150">
        <v>0</v>
      </c>
      <c r="Z60" s="48"/>
      <c r="AA60" s="48"/>
      <c r="AB60" s="48"/>
      <c r="AC60" s="48"/>
      <c r="AD60" s="48"/>
    </row>
    <row r="61" spans="1:30" ht="15" customHeight="1" x14ac:dyDescent="0.25">
      <c r="A61" s="135" t="s">
        <v>57</v>
      </c>
      <c r="B61" s="183" t="s">
        <v>33</v>
      </c>
      <c r="C61" s="179"/>
      <c r="D61" s="179"/>
      <c r="E61" s="209"/>
      <c r="F61" s="179"/>
      <c r="G61" s="184">
        <f t="shared" si="27"/>
        <v>36</v>
      </c>
      <c r="H61" s="113">
        <v>36</v>
      </c>
      <c r="I61" s="113"/>
      <c r="J61" s="114"/>
      <c r="K61" s="114">
        <f>G61</f>
        <v>36</v>
      </c>
      <c r="L61" s="114"/>
      <c r="M61" s="114"/>
      <c r="N61" s="187">
        <v>2</v>
      </c>
      <c r="O61" s="124"/>
      <c r="P61" s="143"/>
      <c r="Q61" s="188">
        <f t="shared" si="26"/>
        <v>0</v>
      </c>
      <c r="R61" s="181"/>
      <c r="S61" s="179">
        <v>36</v>
      </c>
      <c r="T61" s="188">
        <f t="shared" si="28"/>
        <v>36</v>
      </c>
      <c r="U61" s="179"/>
      <c r="V61" s="176"/>
      <c r="W61" s="188">
        <f t="shared" si="29"/>
        <v>0</v>
      </c>
      <c r="X61" s="189">
        <v>36</v>
      </c>
      <c r="Y61" s="68">
        <v>0</v>
      </c>
      <c r="Z61" s="175"/>
      <c r="AA61" s="15"/>
      <c r="AB61" s="175"/>
      <c r="AC61" s="175"/>
      <c r="AD61" s="175"/>
    </row>
    <row r="62" spans="1:30" ht="15" customHeight="1" x14ac:dyDescent="0.25">
      <c r="A62" s="92" t="s">
        <v>212</v>
      </c>
      <c r="B62" s="183" t="s">
        <v>144</v>
      </c>
      <c r="C62" s="179"/>
      <c r="D62" s="143"/>
      <c r="E62" s="179"/>
      <c r="F62" s="179" t="s">
        <v>183</v>
      </c>
      <c r="G62" s="184">
        <f t="shared" si="27"/>
        <v>6</v>
      </c>
      <c r="H62" s="113"/>
      <c r="I62" s="113"/>
      <c r="J62" s="114"/>
      <c r="K62" s="114"/>
      <c r="L62" s="114"/>
      <c r="M62" s="114"/>
      <c r="N62" s="187">
        <v>6</v>
      </c>
      <c r="O62" s="125"/>
      <c r="P62" s="148"/>
      <c r="Q62" s="188"/>
      <c r="R62" s="125"/>
      <c r="S62" s="143">
        <v>6</v>
      </c>
      <c r="T62" s="188">
        <f t="shared" si="28"/>
        <v>6</v>
      </c>
      <c r="U62" s="143"/>
      <c r="V62" s="113"/>
      <c r="W62" s="188">
        <f t="shared" si="29"/>
        <v>0</v>
      </c>
      <c r="X62" s="145"/>
      <c r="Y62" s="68">
        <v>6</v>
      </c>
      <c r="Z62" s="175"/>
      <c r="AA62" s="175"/>
      <c r="AB62" s="175"/>
      <c r="AC62" s="175"/>
      <c r="AD62" s="175"/>
    </row>
    <row r="63" spans="1:30" ht="26.25" customHeight="1" x14ac:dyDescent="0.25">
      <c r="A63" s="90" t="s">
        <v>16</v>
      </c>
      <c r="B63" s="137" t="s">
        <v>241</v>
      </c>
      <c r="C63" s="182">
        <v>2</v>
      </c>
      <c r="D63" s="182">
        <v>0</v>
      </c>
      <c r="E63" s="182">
        <v>1</v>
      </c>
      <c r="F63" s="142">
        <v>2</v>
      </c>
      <c r="G63" s="142">
        <f>G64+G66+G67+G65+G68</f>
        <v>298</v>
      </c>
      <c r="H63" s="142">
        <f t="shared" ref="H63:Y63" si="30">H64+H66+H67+H65+H68</f>
        <v>154</v>
      </c>
      <c r="I63" s="142">
        <f t="shared" si="30"/>
        <v>134</v>
      </c>
      <c r="J63" s="142">
        <f t="shared" si="30"/>
        <v>46</v>
      </c>
      <c r="K63" s="142">
        <f t="shared" si="30"/>
        <v>108</v>
      </c>
      <c r="L63" s="142">
        <f t="shared" si="30"/>
        <v>0</v>
      </c>
      <c r="M63" s="142">
        <f t="shared" si="30"/>
        <v>6</v>
      </c>
      <c r="N63" s="142">
        <f t="shared" si="30"/>
        <v>18</v>
      </c>
      <c r="O63" s="142">
        <f t="shared" si="30"/>
        <v>0</v>
      </c>
      <c r="P63" s="142">
        <f t="shared" si="30"/>
        <v>0</v>
      </c>
      <c r="Q63" s="142">
        <f t="shared" si="30"/>
        <v>0</v>
      </c>
      <c r="R63" s="142">
        <f t="shared" si="30"/>
        <v>0</v>
      </c>
      <c r="S63" s="142">
        <f t="shared" si="30"/>
        <v>0</v>
      </c>
      <c r="T63" s="142">
        <f t="shared" si="30"/>
        <v>0</v>
      </c>
      <c r="U63" s="142">
        <f t="shared" si="30"/>
        <v>90</v>
      </c>
      <c r="V63" s="142">
        <f>V64+V66+V67+V65+V68</f>
        <v>208</v>
      </c>
      <c r="W63" s="142">
        <f t="shared" si="30"/>
        <v>298</v>
      </c>
      <c r="X63" s="142">
        <f t="shared" si="30"/>
        <v>208</v>
      </c>
      <c r="Y63" s="142">
        <f t="shared" si="30"/>
        <v>90</v>
      </c>
      <c r="Z63" s="175"/>
      <c r="AA63" s="175"/>
      <c r="AB63" s="175"/>
      <c r="AC63" s="175"/>
      <c r="AD63" s="175"/>
    </row>
    <row r="64" spans="1:30" ht="18.75" customHeight="1" x14ac:dyDescent="0.25">
      <c r="A64" s="92" t="s">
        <v>176</v>
      </c>
      <c r="B64" s="85" t="s">
        <v>242</v>
      </c>
      <c r="C64" s="179">
        <v>5</v>
      </c>
      <c r="D64" s="179"/>
      <c r="E64" s="179"/>
      <c r="F64" s="89">
        <v>6</v>
      </c>
      <c r="G64" s="184">
        <f>Q64+T64+W64</f>
        <v>112</v>
      </c>
      <c r="H64" s="113">
        <v>20</v>
      </c>
      <c r="I64" s="113">
        <v>92</v>
      </c>
      <c r="J64" s="114">
        <v>20</v>
      </c>
      <c r="K64" s="114"/>
      <c r="L64" s="114"/>
      <c r="M64" s="114">
        <v>6</v>
      </c>
      <c r="N64" s="186">
        <v>6</v>
      </c>
      <c r="O64" s="181"/>
      <c r="P64" s="179"/>
      <c r="Q64" s="188">
        <f t="shared" ref="Q64:Q67" si="31">P64+O64</f>
        <v>0</v>
      </c>
      <c r="R64" s="181"/>
      <c r="S64" s="179"/>
      <c r="T64" s="188">
        <f>S64+R64</f>
        <v>0</v>
      </c>
      <c r="U64" s="181">
        <v>54</v>
      </c>
      <c r="V64" s="179">
        <v>58</v>
      </c>
      <c r="W64" s="188">
        <f>V64+U64</f>
        <v>112</v>
      </c>
      <c r="X64" s="189">
        <v>68</v>
      </c>
      <c r="Y64" s="68">
        <v>44</v>
      </c>
      <c r="Z64" s="175"/>
      <c r="AA64" s="175"/>
      <c r="AB64" s="175"/>
      <c r="AC64" s="175"/>
      <c r="AD64" s="175"/>
    </row>
    <row r="65" spans="1:30" ht="17.25" customHeight="1" x14ac:dyDescent="0.25">
      <c r="A65" s="92" t="s">
        <v>195</v>
      </c>
      <c r="B65" s="85" t="s">
        <v>243</v>
      </c>
      <c r="C65" s="179">
        <v>5</v>
      </c>
      <c r="D65" s="179"/>
      <c r="E65" s="208" t="s">
        <v>269</v>
      </c>
      <c r="F65" s="89"/>
      <c r="G65" s="184">
        <f t="shared" ref="G65:G67" si="32">Q65+T65+W65</f>
        <v>72</v>
      </c>
      <c r="H65" s="113">
        <v>26</v>
      </c>
      <c r="I65" s="113">
        <v>42</v>
      </c>
      <c r="J65" s="114">
        <v>26</v>
      </c>
      <c r="K65" s="114"/>
      <c r="L65" s="114"/>
      <c r="M65" s="114"/>
      <c r="N65" s="186">
        <v>2</v>
      </c>
      <c r="O65" s="181"/>
      <c r="P65" s="179"/>
      <c r="Q65" s="188">
        <f t="shared" si="31"/>
        <v>0</v>
      </c>
      <c r="R65" s="181"/>
      <c r="S65" s="179"/>
      <c r="T65" s="188">
        <f>S65+R65</f>
        <v>0</v>
      </c>
      <c r="U65" s="181">
        <v>36</v>
      </c>
      <c r="V65" s="179">
        <v>36</v>
      </c>
      <c r="W65" s="188">
        <f>V65+U65</f>
        <v>72</v>
      </c>
      <c r="X65" s="189">
        <v>68</v>
      </c>
      <c r="Y65" s="68">
        <v>4</v>
      </c>
      <c r="Z65" s="175"/>
      <c r="AA65" s="175"/>
      <c r="AB65" s="175"/>
      <c r="AC65" s="175"/>
      <c r="AD65" s="175"/>
    </row>
    <row r="66" spans="1:30" ht="15" customHeight="1" x14ac:dyDescent="0.25">
      <c r="A66" s="92" t="s">
        <v>58</v>
      </c>
      <c r="B66" s="183" t="s">
        <v>172</v>
      </c>
      <c r="C66" s="22"/>
      <c r="D66" s="22"/>
      <c r="E66" s="209"/>
      <c r="F66" s="66"/>
      <c r="G66" s="184">
        <f t="shared" si="32"/>
        <v>36</v>
      </c>
      <c r="H66" s="25">
        <v>36</v>
      </c>
      <c r="I66" s="25"/>
      <c r="J66" s="67"/>
      <c r="K66" s="67">
        <f>G66</f>
        <v>36</v>
      </c>
      <c r="L66" s="67"/>
      <c r="M66" s="67"/>
      <c r="N66" s="60">
        <v>2</v>
      </c>
      <c r="O66" s="61"/>
      <c r="P66" s="22"/>
      <c r="Q66" s="77">
        <f t="shared" si="31"/>
        <v>0</v>
      </c>
      <c r="R66" s="61"/>
      <c r="S66" s="22"/>
      <c r="T66" s="77">
        <f t="shared" ref="T66:T68" si="33">S66+R66</f>
        <v>0</v>
      </c>
      <c r="U66" s="61"/>
      <c r="V66" s="22">
        <v>36</v>
      </c>
      <c r="W66" s="77">
        <f t="shared" ref="W66:W68" si="34">V66+U66</f>
        <v>36</v>
      </c>
      <c r="X66" s="62">
        <v>36</v>
      </c>
      <c r="Y66" s="57"/>
      <c r="Z66" s="175"/>
      <c r="AA66" s="175"/>
      <c r="AB66" s="175"/>
      <c r="AC66" s="175"/>
      <c r="AD66" s="175"/>
    </row>
    <row r="67" spans="1:30" ht="15" customHeight="1" x14ac:dyDescent="0.25">
      <c r="A67" s="179" t="s">
        <v>178</v>
      </c>
      <c r="B67" s="183" t="s">
        <v>33</v>
      </c>
      <c r="C67" s="22"/>
      <c r="D67" s="22"/>
      <c r="E67" s="179"/>
      <c r="F67" s="66"/>
      <c r="G67" s="184">
        <f t="shared" si="32"/>
        <v>72</v>
      </c>
      <c r="H67" s="25">
        <v>72</v>
      </c>
      <c r="I67" s="25"/>
      <c r="J67" s="67"/>
      <c r="K67" s="67">
        <f>G67</f>
        <v>72</v>
      </c>
      <c r="L67" s="67"/>
      <c r="M67" s="67"/>
      <c r="N67" s="60">
        <v>2</v>
      </c>
      <c r="O67" s="61"/>
      <c r="P67" s="22"/>
      <c r="Q67" s="77">
        <f t="shared" si="31"/>
        <v>0</v>
      </c>
      <c r="R67" s="61"/>
      <c r="S67" s="22"/>
      <c r="T67" s="77">
        <f t="shared" si="33"/>
        <v>0</v>
      </c>
      <c r="U67" s="61"/>
      <c r="V67" s="22">
        <v>72</v>
      </c>
      <c r="W67" s="77">
        <f t="shared" si="34"/>
        <v>72</v>
      </c>
      <c r="X67" s="62">
        <v>36</v>
      </c>
      <c r="Y67" s="57">
        <v>36</v>
      </c>
      <c r="Z67" s="175"/>
      <c r="AA67" s="175"/>
      <c r="AB67" s="175"/>
      <c r="AC67" s="175"/>
      <c r="AD67" s="175"/>
    </row>
    <row r="68" spans="1:30" ht="15" customHeight="1" x14ac:dyDescent="0.25">
      <c r="A68" s="92" t="s">
        <v>205</v>
      </c>
      <c r="B68" s="183" t="s">
        <v>194</v>
      </c>
      <c r="C68" s="22"/>
      <c r="D68" s="53"/>
      <c r="E68" s="22"/>
      <c r="F68" s="22">
        <v>6</v>
      </c>
      <c r="G68" s="184">
        <f>Q68+T68+W68</f>
        <v>6</v>
      </c>
      <c r="H68" s="25"/>
      <c r="I68" s="25"/>
      <c r="J68" s="67"/>
      <c r="K68" s="67"/>
      <c r="L68" s="67"/>
      <c r="M68" s="67"/>
      <c r="N68" s="56">
        <v>6</v>
      </c>
      <c r="O68" s="152"/>
      <c r="P68" s="153"/>
      <c r="Q68" s="77"/>
      <c r="R68" s="152"/>
      <c r="S68" s="53"/>
      <c r="T68" s="77">
        <f t="shared" si="33"/>
        <v>0</v>
      </c>
      <c r="U68" s="152"/>
      <c r="V68" s="53">
        <v>6</v>
      </c>
      <c r="W68" s="77">
        <f t="shared" si="34"/>
        <v>6</v>
      </c>
      <c r="X68" s="79"/>
      <c r="Y68" s="23">
        <v>6</v>
      </c>
      <c r="Z68" s="175"/>
      <c r="AA68" s="175"/>
      <c r="AB68" s="175"/>
      <c r="AC68" s="175"/>
      <c r="AD68" s="175"/>
    </row>
    <row r="69" spans="1:30" ht="30.75" customHeight="1" x14ac:dyDescent="0.25">
      <c r="A69" s="90" t="s">
        <v>175</v>
      </c>
      <c r="B69" s="137" t="s">
        <v>244</v>
      </c>
      <c r="C69" s="69">
        <v>2</v>
      </c>
      <c r="D69" s="69">
        <v>0</v>
      </c>
      <c r="E69" s="69">
        <v>1</v>
      </c>
      <c r="F69" s="26">
        <v>3</v>
      </c>
      <c r="G69" s="26">
        <f>G70+G72+G73+G71+G74</f>
        <v>280</v>
      </c>
      <c r="H69" s="26">
        <f t="shared" ref="H69:Y69" si="35">H70+H72+H73+H71+H74</f>
        <v>130</v>
      </c>
      <c r="I69" s="26">
        <f t="shared" si="35"/>
        <v>144</v>
      </c>
      <c r="J69" s="26">
        <f t="shared" si="35"/>
        <v>58</v>
      </c>
      <c r="K69" s="26">
        <f t="shared" si="35"/>
        <v>72</v>
      </c>
      <c r="L69" s="26">
        <f t="shared" si="35"/>
        <v>20</v>
      </c>
      <c r="M69" s="26">
        <f t="shared" si="35"/>
        <v>12</v>
      </c>
      <c r="N69" s="26">
        <f t="shared" si="35"/>
        <v>22</v>
      </c>
      <c r="O69" s="26">
        <f t="shared" si="35"/>
        <v>0</v>
      </c>
      <c r="P69" s="26">
        <f t="shared" si="35"/>
        <v>0</v>
      </c>
      <c r="Q69" s="26">
        <f t="shared" si="35"/>
        <v>0</v>
      </c>
      <c r="R69" s="26">
        <f t="shared" si="35"/>
        <v>0</v>
      </c>
      <c r="S69" s="26">
        <f t="shared" si="35"/>
        <v>0</v>
      </c>
      <c r="T69" s="26">
        <f t="shared" si="35"/>
        <v>0</v>
      </c>
      <c r="U69" s="26">
        <f t="shared" si="35"/>
        <v>96</v>
      </c>
      <c r="V69" s="26">
        <f t="shared" si="35"/>
        <v>184</v>
      </c>
      <c r="W69" s="26">
        <f t="shared" si="35"/>
        <v>280</v>
      </c>
      <c r="X69" s="26">
        <f t="shared" si="35"/>
        <v>208</v>
      </c>
      <c r="Y69" s="26">
        <f t="shared" si="35"/>
        <v>72</v>
      </c>
      <c r="Z69" s="175"/>
      <c r="AA69" s="175"/>
      <c r="AB69" s="175"/>
      <c r="AC69" s="175"/>
      <c r="AD69" s="175"/>
    </row>
    <row r="70" spans="1:30" ht="22.5" customHeight="1" x14ac:dyDescent="0.25">
      <c r="A70" s="92" t="s">
        <v>177</v>
      </c>
      <c r="B70" s="183" t="s">
        <v>245</v>
      </c>
      <c r="C70" s="22">
        <v>5</v>
      </c>
      <c r="D70" s="22"/>
      <c r="E70" s="22"/>
      <c r="F70" s="22">
        <v>6</v>
      </c>
      <c r="G70" s="24">
        <f>Q70+T70+W70</f>
        <v>84</v>
      </c>
      <c r="H70" s="25">
        <v>38</v>
      </c>
      <c r="I70" s="25">
        <v>46</v>
      </c>
      <c r="J70" s="67">
        <v>38</v>
      </c>
      <c r="K70" s="67"/>
      <c r="L70" s="67"/>
      <c r="M70" s="67">
        <v>6</v>
      </c>
      <c r="N70" s="60">
        <v>6</v>
      </c>
      <c r="O70" s="61"/>
      <c r="P70" s="22"/>
      <c r="Q70" s="77">
        <f>P70+O70</f>
        <v>0</v>
      </c>
      <c r="R70" s="61"/>
      <c r="S70" s="22"/>
      <c r="T70" s="77">
        <f>S70+R70</f>
        <v>0</v>
      </c>
      <c r="U70" s="61">
        <v>48</v>
      </c>
      <c r="V70" s="22">
        <v>36</v>
      </c>
      <c r="W70" s="77">
        <f>V70+U70</f>
        <v>84</v>
      </c>
      <c r="X70" s="62">
        <v>68</v>
      </c>
      <c r="Y70" s="57">
        <v>16</v>
      </c>
      <c r="Z70" s="175"/>
      <c r="AA70" s="175"/>
      <c r="AB70" s="175"/>
      <c r="AC70" s="175"/>
      <c r="AD70" s="175"/>
    </row>
    <row r="71" spans="1:30" ht="19.5" customHeight="1" x14ac:dyDescent="0.25">
      <c r="A71" s="92" t="s">
        <v>207</v>
      </c>
      <c r="B71" s="183" t="s">
        <v>246</v>
      </c>
      <c r="C71" s="22">
        <v>5</v>
      </c>
      <c r="D71" s="22"/>
      <c r="E71" s="22"/>
      <c r="F71" s="22">
        <v>6</v>
      </c>
      <c r="G71" s="24">
        <f t="shared" ref="G71:G74" si="36">Q71+T71+W71</f>
        <v>118</v>
      </c>
      <c r="H71" s="25">
        <v>20</v>
      </c>
      <c r="I71" s="25">
        <v>98</v>
      </c>
      <c r="J71" s="67">
        <v>20</v>
      </c>
      <c r="K71" s="67"/>
      <c r="L71" s="67">
        <v>20</v>
      </c>
      <c r="M71" s="67">
        <v>6</v>
      </c>
      <c r="N71" s="60">
        <v>6</v>
      </c>
      <c r="O71" s="61"/>
      <c r="P71" s="22"/>
      <c r="Q71" s="77">
        <f t="shared" ref="Q71:Q73" si="37">P71+O71</f>
        <v>0</v>
      </c>
      <c r="R71" s="61"/>
      <c r="S71" s="22"/>
      <c r="T71" s="77">
        <f>S71+R71</f>
        <v>0</v>
      </c>
      <c r="U71" s="61">
        <v>48</v>
      </c>
      <c r="V71" s="22">
        <v>70</v>
      </c>
      <c r="W71" s="77">
        <f t="shared" ref="W71:W74" si="38">V71+U71</f>
        <v>118</v>
      </c>
      <c r="X71" s="62">
        <v>68</v>
      </c>
      <c r="Y71" s="57">
        <v>50</v>
      </c>
      <c r="Z71" s="175"/>
      <c r="AA71" s="175"/>
      <c r="AB71" s="175"/>
      <c r="AC71" s="175"/>
      <c r="AD71" s="175"/>
    </row>
    <row r="72" spans="1:30" ht="15" customHeight="1" x14ac:dyDescent="0.25">
      <c r="A72" s="92" t="s">
        <v>179</v>
      </c>
      <c r="B72" s="183" t="s">
        <v>172</v>
      </c>
      <c r="C72" s="22"/>
      <c r="D72" s="22"/>
      <c r="E72" s="196" t="s">
        <v>269</v>
      </c>
      <c r="F72" s="66"/>
      <c r="G72" s="24">
        <f t="shared" si="36"/>
        <v>36</v>
      </c>
      <c r="H72" s="25">
        <v>36</v>
      </c>
      <c r="I72" s="25"/>
      <c r="J72" s="67"/>
      <c r="K72" s="67">
        <f>G72</f>
        <v>36</v>
      </c>
      <c r="L72" s="67"/>
      <c r="M72" s="67"/>
      <c r="N72" s="60">
        <v>2</v>
      </c>
      <c r="O72" s="61"/>
      <c r="P72" s="22"/>
      <c r="Q72" s="77">
        <f t="shared" si="37"/>
        <v>0</v>
      </c>
      <c r="R72" s="61"/>
      <c r="S72" s="22"/>
      <c r="T72" s="77">
        <f t="shared" ref="T72:T74" si="39">S72+R72</f>
        <v>0</v>
      </c>
      <c r="U72" s="61"/>
      <c r="V72" s="22">
        <v>36</v>
      </c>
      <c r="W72" s="77">
        <f t="shared" si="38"/>
        <v>36</v>
      </c>
      <c r="X72" s="62">
        <v>36</v>
      </c>
      <c r="Y72" s="57"/>
      <c r="Z72" s="175"/>
      <c r="AA72" s="175"/>
      <c r="AB72" s="175"/>
      <c r="AC72" s="175"/>
      <c r="AD72" s="175"/>
    </row>
    <row r="73" spans="1:30" ht="15" customHeight="1" x14ac:dyDescent="0.25">
      <c r="A73" s="179" t="s">
        <v>180</v>
      </c>
      <c r="B73" s="183" t="s">
        <v>33</v>
      </c>
      <c r="C73" s="22"/>
      <c r="D73" s="22"/>
      <c r="E73" s="197"/>
      <c r="F73" s="66"/>
      <c r="G73" s="24">
        <f t="shared" si="36"/>
        <v>36</v>
      </c>
      <c r="H73" s="25">
        <v>36</v>
      </c>
      <c r="I73" s="25"/>
      <c r="J73" s="67"/>
      <c r="K73" s="67">
        <f>G73</f>
        <v>36</v>
      </c>
      <c r="L73" s="67"/>
      <c r="M73" s="67"/>
      <c r="N73" s="60">
        <v>2</v>
      </c>
      <c r="O73" s="61"/>
      <c r="P73" s="22"/>
      <c r="Q73" s="77">
        <f t="shared" si="37"/>
        <v>0</v>
      </c>
      <c r="R73" s="61"/>
      <c r="S73" s="22"/>
      <c r="T73" s="77">
        <f t="shared" si="39"/>
        <v>0</v>
      </c>
      <c r="U73" s="61"/>
      <c r="V73" s="22">
        <v>36</v>
      </c>
      <c r="W73" s="77">
        <f t="shared" si="38"/>
        <v>36</v>
      </c>
      <c r="X73" s="62">
        <v>36</v>
      </c>
      <c r="Y73" s="57"/>
      <c r="Z73" s="175"/>
      <c r="AA73" s="175"/>
      <c r="AB73" s="175"/>
      <c r="AC73" s="175"/>
      <c r="AD73" s="175"/>
    </row>
    <row r="74" spans="1:30" ht="15" customHeight="1" x14ac:dyDescent="0.25">
      <c r="A74" s="92" t="s">
        <v>247</v>
      </c>
      <c r="B74" s="183" t="s">
        <v>194</v>
      </c>
      <c r="C74" s="22"/>
      <c r="D74" s="22"/>
      <c r="E74" s="22"/>
      <c r="F74" s="22">
        <v>6</v>
      </c>
      <c r="G74" s="24">
        <f t="shared" si="36"/>
        <v>6</v>
      </c>
      <c r="H74" s="25"/>
      <c r="I74" s="25"/>
      <c r="J74" s="67"/>
      <c r="K74" s="67"/>
      <c r="L74" s="67"/>
      <c r="M74" s="67"/>
      <c r="N74" s="60">
        <v>6</v>
      </c>
      <c r="O74" s="61"/>
      <c r="P74" s="22"/>
      <c r="Q74" s="77"/>
      <c r="R74" s="61"/>
      <c r="S74" s="22"/>
      <c r="T74" s="77">
        <f t="shared" si="39"/>
        <v>0</v>
      </c>
      <c r="U74" s="62"/>
      <c r="V74" s="23">
        <v>6</v>
      </c>
      <c r="W74" s="77">
        <f t="shared" si="38"/>
        <v>6</v>
      </c>
      <c r="X74" s="62"/>
      <c r="Y74" s="57">
        <v>6</v>
      </c>
      <c r="Z74" s="175"/>
      <c r="AA74" s="175"/>
      <c r="AB74" s="175"/>
      <c r="AC74" s="175"/>
      <c r="AD74" s="175"/>
    </row>
    <row r="75" spans="1:30" ht="27" customHeight="1" x14ac:dyDescent="0.25">
      <c r="A75" s="90" t="s">
        <v>271</v>
      </c>
      <c r="B75" s="137" t="s">
        <v>270</v>
      </c>
      <c r="C75" s="69">
        <v>2</v>
      </c>
      <c r="D75" s="69">
        <v>0</v>
      </c>
      <c r="E75" s="69">
        <v>3</v>
      </c>
      <c r="F75" s="26">
        <v>1</v>
      </c>
      <c r="G75" s="26">
        <f>G76+G78+G79+G80+G77</f>
        <v>330</v>
      </c>
      <c r="H75" s="26">
        <f t="shared" ref="H75:X75" si="40">H76+H78+H79+H80+H77</f>
        <v>160</v>
      </c>
      <c r="I75" s="26">
        <f t="shared" si="40"/>
        <v>164</v>
      </c>
      <c r="J75" s="26">
        <f t="shared" si="40"/>
        <v>52</v>
      </c>
      <c r="K75" s="26">
        <f t="shared" si="40"/>
        <v>108</v>
      </c>
      <c r="L75" s="26">
        <f t="shared" si="40"/>
        <v>0</v>
      </c>
      <c r="M75" s="26">
        <f t="shared" si="40"/>
        <v>0</v>
      </c>
      <c r="N75" s="26">
        <f t="shared" si="40"/>
        <v>14</v>
      </c>
      <c r="O75" s="26">
        <f t="shared" si="40"/>
        <v>0</v>
      </c>
      <c r="P75" s="26">
        <f t="shared" si="40"/>
        <v>0</v>
      </c>
      <c r="Q75" s="26">
        <f t="shared" si="40"/>
        <v>0</v>
      </c>
      <c r="R75" s="26">
        <f t="shared" si="40"/>
        <v>0</v>
      </c>
      <c r="S75" s="26">
        <f t="shared" si="40"/>
        <v>84</v>
      </c>
      <c r="T75" s="26">
        <f t="shared" si="40"/>
        <v>84</v>
      </c>
      <c r="U75" s="26">
        <f t="shared" si="40"/>
        <v>246</v>
      </c>
      <c r="V75" s="26">
        <f t="shared" si="40"/>
        <v>0</v>
      </c>
      <c r="W75" s="26">
        <f t="shared" si="40"/>
        <v>246</v>
      </c>
      <c r="X75" s="26">
        <f t="shared" si="40"/>
        <v>0</v>
      </c>
      <c r="Y75" s="26">
        <f>Y76+Y78+Y79+Y80+Y77</f>
        <v>330</v>
      </c>
      <c r="Z75" s="175"/>
      <c r="AA75" s="175"/>
      <c r="AB75" s="175"/>
      <c r="AC75" s="175"/>
      <c r="AD75" s="175"/>
    </row>
    <row r="76" spans="1:30" ht="27" customHeight="1" x14ac:dyDescent="0.25">
      <c r="A76" s="92" t="s">
        <v>208</v>
      </c>
      <c r="B76" s="140" t="s">
        <v>239</v>
      </c>
      <c r="C76" s="22">
        <v>4</v>
      </c>
      <c r="D76" s="22"/>
      <c r="E76" s="22">
        <v>5</v>
      </c>
      <c r="F76" s="66"/>
      <c r="G76" s="24">
        <f>Q76+T76+W76</f>
        <v>144</v>
      </c>
      <c r="H76" s="25">
        <v>42</v>
      </c>
      <c r="I76" s="25">
        <v>102</v>
      </c>
      <c r="J76" s="67">
        <v>42</v>
      </c>
      <c r="K76" s="67"/>
      <c r="L76" s="67"/>
      <c r="M76" s="67"/>
      <c r="N76" s="60">
        <v>2</v>
      </c>
      <c r="O76" s="61"/>
      <c r="P76" s="22"/>
      <c r="Q76" s="77">
        <f>P76+O76</f>
        <v>0</v>
      </c>
      <c r="R76" s="62"/>
      <c r="S76" s="62">
        <v>48</v>
      </c>
      <c r="T76" s="77">
        <f>S76+R76</f>
        <v>48</v>
      </c>
      <c r="U76" s="23">
        <v>96</v>
      </c>
      <c r="V76" s="23"/>
      <c r="W76" s="77">
        <f>V76+U76</f>
        <v>96</v>
      </c>
      <c r="X76" s="62">
        <v>0</v>
      </c>
      <c r="Y76" s="57">
        <v>144</v>
      </c>
      <c r="Z76" s="175"/>
      <c r="AA76" s="75"/>
      <c r="AB76" s="175"/>
      <c r="AC76" s="175"/>
      <c r="AD76" s="175"/>
    </row>
    <row r="77" spans="1:30" ht="27" customHeight="1" x14ac:dyDescent="0.25">
      <c r="A77" s="179" t="s">
        <v>274</v>
      </c>
      <c r="B77" s="139" t="s">
        <v>250</v>
      </c>
      <c r="C77" s="22">
        <v>4</v>
      </c>
      <c r="D77" s="22"/>
      <c r="E77" s="22">
        <v>5</v>
      </c>
      <c r="F77" s="66"/>
      <c r="G77" s="24">
        <f>Q77+T77+W77</f>
        <v>72</v>
      </c>
      <c r="H77" s="113">
        <v>10</v>
      </c>
      <c r="I77" s="113">
        <v>62</v>
      </c>
      <c r="J77" s="114">
        <v>10</v>
      </c>
      <c r="K77" s="114"/>
      <c r="L77" s="114"/>
      <c r="M77" s="114"/>
      <c r="N77" s="186">
        <v>2</v>
      </c>
      <c r="O77" s="181"/>
      <c r="P77" s="179"/>
      <c r="Q77" s="188">
        <f t="shared" ref="Q77" si="41">P77+O77</f>
        <v>0</v>
      </c>
      <c r="R77" s="179"/>
      <c r="S77" s="179">
        <v>36</v>
      </c>
      <c r="T77" s="188">
        <f t="shared" ref="T77" si="42">S77+R77</f>
        <v>36</v>
      </c>
      <c r="U77" s="176">
        <v>36</v>
      </c>
      <c r="V77" s="176"/>
      <c r="W77" s="188">
        <f t="shared" ref="W77" si="43">V77+U77</f>
        <v>36</v>
      </c>
      <c r="X77" s="189">
        <v>0</v>
      </c>
      <c r="Y77" s="68">
        <v>72</v>
      </c>
      <c r="Z77" s="175"/>
      <c r="AA77" s="75"/>
      <c r="AB77" s="175"/>
      <c r="AC77" s="175"/>
      <c r="AD77" s="175"/>
    </row>
    <row r="78" spans="1:30" ht="15" customHeight="1" x14ac:dyDescent="0.25">
      <c r="A78" s="92" t="s">
        <v>209</v>
      </c>
      <c r="B78" s="183" t="s">
        <v>172</v>
      </c>
      <c r="C78" s="22"/>
      <c r="D78" s="22"/>
      <c r="E78" s="196" t="s">
        <v>278</v>
      </c>
      <c r="F78" s="66"/>
      <c r="G78" s="24">
        <f t="shared" ref="G78:G80" si="44">Q78+T78+W78</f>
        <v>36</v>
      </c>
      <c r="H78" s="25">
        <v>36</v>
      </c>
      <c r="I78" s="25"/>
      <c r="J78" s="67"/>
      <c r="K78" s="67">
        <f>G78</f>
        <v>36</v>
      </c>
      <c r="L78" s="67"/>
      <c r="M78" s="67"/>
      <c r="N78" s="60">
        <v>2</v>
      </c>
      <c r="O78" s="61"/>
      <c r="P78" s="22"/>
      <c r="Q78" s="77">
        <f t="shared" ref="Q78:Q80" si="45">P78+O78</f>
        <v>0</v>
      </c>
      <c r="R78" s="62"/>
      <c r="S78" s="23"/>
      <c r="T78" s="77">
        <f t="shared" ref="T78:T80" si="46">S78+R78</f>
        <v>0</v>
      </c>
      <c r="U78" s="23">
        <v>36</v>
      </c>
      <c r="V78" s="23"/>
      <c r="W78" s="77">
        <f t="shared" ref="W78:W81" si="47">V78+U78</f>
        <v>36</v>
      </c>
      <c r="X78" s="62"/>
      <c r="Y78" s="62">
        <v>36</v>
      </c>
      <c r="Z78" s="175"/>
      <c r="AA78" s="75"/>
      <c r="AB78" s="175"/>
      <c r="AC78" s="175"/>
      <c r="AD78" s="175"/>
    </row>
    <row r="79" spans="1:30" ht="15" customHeight="1" x14ac:dyDescent="0.25">
      <c r="A79" s="179" t="s">
        <v>210</v>
      </c>
      <c r="B79" s="183" t="s">
        <v>33</v>
      </c>
      <c r="C79" s="22"/>
      <c r="D79" s="22"/>
      <c r="E79" s="197"/>
      <c r="F79" s="66"/>
      <c r="G79" s="24">
        <f t="shared" si="44"/>
        <v>72</v>
      </c>
      <c r="H79" s="25">
        <v>72</v>
      </c>
      <c r="I79" s="25"/>
      <c r="J79" s="67"/>
      <c r="K79" s="67">
        <f>G79</f>
        <v>72</v>
      </c>
      <c r="L79" s="67"/>
      <c r="M79" s="67"/>
      <c r="N79" s="60">
        <v>2</v>
      </c>
      <c r="O79" s="61"/>
      <c r="P79" s="22"/>
      <c r="Q79" s="77">
        <f t="shared" si="45"/>
        <v>0</v>
      </c>
      <c r="R79" s="62"/>
      <c r="S79" s="23"/>
      <c r="T79" s="77">
        <f t="shared" si="46"/>
        <v>0</v>
      </c>
      <c r="U79" s="23">
        <v>72</v>
      </c>
      <c r="V79" s="23"/>
      <c r="W79" s="77">
        <f t="shared" si="47"/>
        <v>72</v>
      </c>
      <c r="X79" s="62"/>
      <c r="Y79" s="62">
        <v>72</v>
      </c>
      <c r="Z79" s="175"/>
      <c r="AA79" s="75"/>
      <c r="AB79" s="175"/>
      <c r="AC79" s="175"/>
      <c r="AD79" s="175"/>
    </row>
    <row r="80" spans="1:30" ht="15" customHeight="1" x14ac:dyDescent="0.25">
      <c r="A80" s="92" t="s">
        <v>211</v>
      </c>
      <c r="B80" s="183" t="s">
        <v>144</v>
      </c>
      <c r="C80" s="22"/>
      <c r="D80" s="22"/>
      <c r="E80" s="22"/>
      <c r="F80" s="22">
        <v>5</v>
      </c>
      <c r="G80" s="24">
        <f t="shared" si="44"/>
        <v>6</v>
      </c>
      <c r="H80" s="25"/>
      <c r="I80" s="25"/>
      <c r="J80" s="67"/>
      <c r="K80" s="67"/>
      <c r="L80" s="67"/>
      <c r="M80" s="67"/>
      <c r="N80" s="60">
        <v>6</v>
      </c>
      <c r="O80" s="61"/>
      <c r="P80" s="22"/>
      <c r="Q80" s="77">
        <f t="shared" si="45"/>
        <v>0</v>
      </c>
      <c r="R80" s="62"/>
      <c r="S80" s="23"/>
      <c r="T80" s="77">
        <f t="shared" si="46"/>
        <v>0</v>
      </c>
      <c r="U80" s="23">
        <v>6</v>
      </c>
      <c r="V80" s="23"/>
      <c r="W80" s="77">
        <f t="shared" si="47"/>
        <v>6</v>
      </c>
      <c r="X80" s="62"/>
      <c r="Y80" s="57">
        <v>6</v>
      </c>
      <c r="Z80" s="175"/>
      <c r="AA80" s="175"/>
      <c r="AB80" s="175"/>
      <c r="AC80" s="175"/>
      <c r="AD80" s="175"/>
    </row>
    <row r="81" spans="1:27" ht="13.5" customHeight="1" x14ac:dyDescent="0.25">
      <c r="A81" s="89" t="s">
        <v>206</v>
      </c>
      <c r="B81" s="132" t="s">
        <v>153</v>
      </c>
      <c r="C81" s="73"/>
      <c r="D81" s="27"/>
      <c r="E81" s="27"/>
      <c r="F81" s="22"/>
      <c r="G81" s="74">
        <v>216</v>
      </c>
      <c r="H81" s="64"/>
      <c r="I81" s="64"/>
      <c r="J81" s="27"/>
      <c r="K81" s="27"/>
      <c r="L81" s="27"/>
      <c r="M81" s="27"/>
      <c r="N81" s="60"/>
      <c r="O81" s="61"/>
      <c r="P81" s="22"/>
      <c r="Q81" s="77"/>
      <c r="R81" s="61"/>
      <c r="S81" s="22"/>
      <c r="T81" s="77">
        <f>S81+R81</f>
        <v>0</v>
      </c>
      <c r="U81" s="62"/>
      <c r="V81" s="23">
        <v>216</v>
      </c>
      <c r="W81" s="77">
        <f t="shared" si="47"/>
        <v>216</v>
      </c>
      <c r="X81" s="80">
        <v>216</v>
      </c>
      <c r="Y81" s="153"/>
      <c r="AA81" s="175"/>
    </row>
    <row r="82" spans="1:27" ht="16.5" customHeight="1" thickBot="1" x14ac:dyDescent="0.3">
      <c r="A82" s="151"/>
      <c r="B82" s="133" t="s">
        <v>46</v>
      </c>
      <c r="C82" s="193">
        <f>C9+C25+C33+C49</f>
        <v>26</v>
      </c>
      <c r="D82" s="193">
        <f t="shared" ref="D82:F82" si="48">D9+D25+D33+D49</f>
        <v>6</v>
      </c>
      <c r="E82" s="193">
        <f t="shared" si="48"/>
        <v>33</v>
      </c>
      <c r="F82" s="193">
        <f t="shared" si="48"/>
        <v>19</v>
      </c>
      <c r="G82" s="72">
        <f t="shared" ref="G82:T82" si="49">G9+G33+G50+G57+G69+G75+G81+G25+G63</f>
        <v>4428</v>
      </c>
      <c r="H82" s="72">
        <f t="shared" si="49"/>
        <v>1518</v>
      </c>
      <c r="I82" s="72">
        <f t="shared" si="49"/>
        <v>2628</v>
      </c>
      <c r="J82" s="72">
        <f t="shared" si="49"/>
        <v>1014</v>
      </c>
      <c r="K82" s="72">
        <f t="shared" si="49"/>
        <v>504</v>
      </c>
      <c r="L82" s="72">
        <f t="shared" si="49"/>
        <v>40</v>
      </c>
      <c r="M82" s="72">
        <f t="shared" si="49"/>
        <v>56</v>
      </c>
      <c r="N82" s="72">
        <f t="shared" si="49"/>
        <v>216</v>
      </c>
      <c r="O82" s="72">
        <f t="shared" si="49"/>
        <v>612</v>
      </c>
      <c r="P82" s="72">
        <f t="shared" si="49"/>
        <v>864</v>
      </c>
      <c r="Q82" s="72">
        <f t="shared" si="49"/>
        <v>1476</v>
      </c>
      <c r="R82" s="72">
        <f t="shared" si="49"/>
        <v>612</v>
      </c>
      <c r="S82" s="72">
        <f t="shared" si="49"/>
        <v>864</v>
      </c>
      <c r="T82" s="72">
        <f t="shared" si="49"/>
        <v>1476</v>
      </c>
      <c r="U82" s="72">
        <f>U9+U25+U33+U50+U57+U63+U69+U75+U81</f>
        <v>612</v>
      </c>
      <c r="V82" s="72">
        <f>V9+V25+V33+V50+V57+V69+V75+V81+V63</f>
        <v>864</v>
      </c>
      <c r="W82" s="72">
        <f>W9+W33+W50+W57+W69+W75+W81+W25+W63</f>
        <v>1476</v>
      </c>
      <c r="X82" s="72">
        <f>X9+X33+X50+X57+X69+X75+X81+X25+X63</f>
        <v>1836</v>
      </c>
      <c r="Y82" s="72">
        <f>Y9+Y33+Y50+Y57+Y69+Y75+Y81+Y25+Y63</f>
        <v>1116</v>
      </c>
      <c r="AA82" s="175"/>
    </row>
    <row r="83" spans="1:27" ht="28.15" customHeight="1" x14ac:dyDescent="0.25">
      <c r="A83" s="198" t="s">
        <v>217</v>
      </c>
      <c r="B83" s="199"/>
      <c r="C83" s="199"/>
      <c r="D83" s="199"/>
      <c r="E83" s="199"/>
      <c r="F83" s="199"/>
      <c r="G83" s="203" t="s">
        <v>15</v>
      </c>
      <c r="H83" s="55"/>
      <c r="I83" s="55"/>
      <c r="J83" s="55"/>
      <c r="K83" s="55"/>
      <c r="L83" s="55"/>
      <c r="M83" s="55"/>
      <c r="N83" s="166" t="s">
        <v>253</v>
      </c>
      <c r="O83" s="120">
        <f>O9+O33+O51+O25+O52+O58+O59+O64+O65+O70+O71+O76</f>
        <v>612</v>
      </c>
      <c r="P83" s="119">
        <f>P9+P33+P51+P25+P52+P58+P65+P70+P76</f>
        <v>864</v>
      </c>
      <c r="Q83" s="121">
        <f>Q9+Q33+Q51+Q58+Q70+Q25+Q52+Q59+Q71+Q76</f>
        <v>1476</v>
      </c>
      <c r="R83" s="171">
        <f>R9+R33+R51+R58+R59+R70+R25+R52+R64+R65+R76+R53</f>
        <v>576</v>
      </c>
      <c r="S83" s="119">
        <f>S9+S33+S58+S59+S76+S25+S51+S52+S64+S65+S70+S71+S77+S53</f>
        <v>672</v>
      </c>
      <c r="T83" s="121">
        <f>T9+T33+T51+T58+T59+T70+T76+T52+T71+T25+T64+T65+T53+T77</f>
        <v>1248</v>
      </c>
      <c r="U83" s="171">
        <f>U9+U33+U51+U58+U59+U70+U25+U52+U64+U65+U76+U71+U77</f>
        <v>498</v>
      </c>
      <c r="V83" s="171">
        <f>V9+V33+V51+V58+V59+V70+V25+V52+V64+V65+V76+V71</f>
        <v>456</v>
      </c>
      <c r="W83" s="121">
        <f>W9+W33+W51+W58+W59+W70+W76+W52+W71+W25+W64+W65+W77</f>
        <v>954</v>
      </c>
      <c r="X83" s="154"/>
      <c r="Y83" s="155"/>
    </row>
    <row r="84" spans="1:27" ht="17.45" customHeight="1" x14ac:dyDescent="0.25">
      <c r="A84" s="200"/>
      <c r="B84" s="199"/>
      <c r="C84" s="199"/>
      <c r="D84" s="199"/>
      <c r="E84" s="199"/>
      <c r="F84" s="199"/>
      <c r="G84" s="204"/>
      <c r="H84" s="55"/>
      <c r="I84" s="55"/>
      <c r="J84" s="55"/>
      <c r="K84" s="55"/>
      <c r="L84" s="55"/>
      <c r="M84" s="55"/>
      <c r="N84" s="167" t="s">
        <v>22</v>
      </c>
      <c r="O84" s="111">
        <f>O54+O60+O72</f>
        <v>0</v>
      </c>
      <c r="P84" s="63">
        <f>P54</f>
        <v>0</v>
      </c>
      <c r="Q84" s="156">
        <f>Q54+Q60+Q72+Q78</f>
        <v>0</v>
      </c>
      <c r="R84" s="111">
        <f>R54+R72+R60+R66+R78</f>
        <v>36</v>
      </c>
      <c r="S84" s="63">
        <f>S60+S78+S54+S66</f>
        <v>72</v>
      </c>
      <c r="T84" s="156">
        <f>T54+T60+T72+T78</f>
        <v>108</v>
      </c>
      <c r="U84" s="111">
        <f>U54+U72+U60+U66+U78</f>
        <v>36</v>
      </c>
      <c r="V84" s="63">
        <f>V60+V78+V54+V66+V72</f>
        <v>72</v>
      </c>
      <c r="W84" s="156">
        <f>W54+W60+W72+W78+W66</f>
        <v>108</v>
      </c>
      <c r="X84" s="112"/>
      <c r="Y84" s="115"/>
    </row>
    <row r="85" spans="1:27" ht="15" customHeight="1" x14ac:dyDescent="0.25">
      <c r="A85" s="200"/>
      <c r="B85" s="199"/>
      <c r="C85" s="199"/>
      <c r="D85" s="199"/>
      <c r="E85" s="199"/>
      <c r="F85" s="199"/>
      <c r="G85" s="204"/>
      <c r="H85" s="55"/>
      <c r="I85" s="55"/>
      <c r="J85" s="55"/>
      <c r="K85" s="55"/>
      <c r="L85" s="55"/>
      <c r="M85" s="55"/>
      <c r="N85" s="168" t="s">
        <v>19</v>
      </c>
      <c r="O85" s="111">
        <f>O61</f>
        <v>0</v>
      </c>
      <c r="P85" s="63">
        <f>P61</f>
        <v>0</v>
      </c>
      <c r="Q85" s="156">
        <f>Q61+Q55+Q73+Q79</f>
        <v>0</v>
      </c>
      <c r="R85" s="111">
        <f>R55+R73+R61+R67+R79</f>
        <v>0</v>
      </c>
      <c r="S85" s="63">
        <f>S61+S79+S55+S67+S73</f>
        <v>108</v>
      </c>
      <c r="T85" s="156">
        <f>T61+T55+T73+T79</f>
        <v>108</v>
      </c>
      <c r="U85" s="111">
        <f>U55+U73+U61+U67+U79</f>
        <v>72</v>
      </c>
      <c r="V85" s="63">
        <f>V61+V79+V55+V67+V73</f>
        <v>108</v>
      </c>
      <c r="W85" s="156">
        <f>W61+W55+W73+W79+W67</f>
        <v>180</v>
      </c>
      <c r="X85" s="122"/>
      <c r="Y85" s="115"/>
    </row>
    <row r="86" spans="1:27" ht="15" customHeight="1" x14ac:dyDescent="0.25">
      <c r="A86" s="200"/>
      <c r="B86" s="199"/>
      <c r="C86" s="199"/>
      <c r="D86" s="199"/>
      <c r="E86" s="199"/>
      <c r="F86" s="199"/>
      <c r="G86" s="204"/>
      <c r="H86" s="55"/>
      <c r="I86" s="55"/>
      <c r="J86" s="55"/>
      <c r="K86" s="55"/>
      <c r="L86" s="55"/>
      <c r="M86" s="55"/>
      <c r="N86" s="168" t="s">
        <v>17</v>
      </c>
      <c r="O86" s="111">
        <v>0</v>
      </c>
      <c r="P86" s="63">
        <v>0</v>
      </c>
      <c r="Q86" s="156">
        <v>0</v>
      </c>
      <c r="R86" s="111"/>
      <c r="S86" s="63">
        <v>12</v>
      </c>
      <c r="T86" s="156">
        <f>R86+S86</f>
        <v>12</v>
      </c>
      <c r="U86" s="157">
        <v>6</v>
      </c>
      <c r="V86" s="158">
        <v>12</v>
      </c>
      <c r="W86" s="156">
        <f>U86+V86</f>
        <v>18</v>
      </c>
      <c r="X86" s="122"/>
      <c r="Y86" s="115"/>
    </row>
    <row r="87" spans="1:27" ht="21.6" customHeight="1" x14ac:dyDescent="0.25">
      <c r="A87" s="200"/>
      <c r="B87" s="199"/>
      <c r="C87" s="199"/>
      <c r="D87" s="199"/>
      <c r="E87" s="199"/>
      <c r="F87" s="199"/>
      <c r="G87" s="204"/>
      <c r="H87" s="55"/>
      <c r="I87" s="55"/>
      <c r="J87" s="55"/>
      <c r="K87" s="55"/>
      <c r="L87" s="55"/>
      <c r="M87" s="55"/>
      <c r="N87" s="167" t="s">
        <v>23</v>
      </c>
      <c r="O87" s="111">
        <v>1</v>
      </c>
      <c r="P87" s="63">
        <v>3</v>
      </c>
      <c r="Q87" s="156">
        <f>O87+P87</f>
        <v>4</v>
      </c>
      <c r="R87" s="111">
        <v>4</v>
      </c>
      <c r="S87" s="63">
        <v>4</v>
      </c>
      <c r="T87" s="156">
        <f>R87+S87</f>
        <v>8</v>
      </c>
      <c r="U87" s="172">
        <v>2</v>
      </c>
      <c r="V87" s="173">
        <v>6</v>
      </c>
      <c r="W87" s="156">
        <f>U87+V87</f>
        <v>8</v>
      </c>
      <c r="X87" s="122"/>
      <c r="Y87" s="115"/>
    </row>
    <row r="88" spans="1:27" ht="22.9" customHeight="1" x14ac:dyDescent="0.25">
      <c r="A88" s="200"/>
      <c r="B88" s="199"/>
      <c r="C88" s="199"/>
      <c r="D88" s="199"/>
      <c r="E88" s="199"/>
      <c r="F88" s="199"/>
      <c r="G88" s="204"/>
      <c r="H88" s="55"/>
      <c r="I88" s="55"/>
      <c r="J88" s="55"/>
      <c r="K88" s="55"/>
      <c r="L88" s="55"/>
      <c r="M88" s="55"/>
      <c r="N88" s="167" t="s">
        <v>24</v>
      </c>
      <c r="O88" s="111">
        <v>0</v>
      </c>
      <c r="P88" s="63">
        <v>8</v>
      </c>
      <c r="Q88" s="156">
        <f>O88+P88</f>
        <v>8</v>
      </c>
      <c r="R88" s="111">
        <v>2</v>
      </c>
      <c r="S88" s="63">
        <v>8</v>
      </c>
      <c r="T88" s="156">
        <f t="shared" ref="T88:T89" si="50">R88+S88</f>
        <v>10</v>
      </c>
      <c r="U88" s="172">
        <v>4</v>
      </c>
      <c r="V88" s="173">
        <v>6</v>
      </c>
      <c r="W88" s="156">
        <f t="shared" ref="W88:W89" si="51">U88+V88</f>
        <v>10</v>
      </c>
      <c r="X88" s="122"/>
      <c r="Y88" s="115"/>
    </row>
    <row r="89" spans="1:27" ht="24" customHeight="1" x14ac:dyDescent="0.25">
      <c r="A89" s="200"/>
      <c r="B89" s="199"/>
      <c r="C89" s="199"/>
      <c r="D89" s="199"/>
      <c r="E89" s="199"/>
      <c r="F89" s="199"/>
      <c r="G89" s="204"/>
      <c r="H89" s="55"/>
      <c r="I89" s="55"/>
      <c r="J89" s="55"/>
      <c r="K89" s="55"/>
      <c r="L89" s="55"/>
      <c r="M89" s="55"/>
      <c r="N89" s="167" t="s">
        <v>25</v>
      </c>
      <c r="O89" s="111">
        <v>1</v>
      </c>
      <c r="P89" s="63">
        <v>1</v>
      </c>
      <c r="Q89" s="156">
        <f>O89+P89</f>
        <v>2</v>
      </c>
      <c r="R89" s="111">
        <v>0</v>
      </c>
      <c r="S89" s="63">
        <v>0</v>
      </c>
      <c r="T89" s="156">
        <f t="shared" si="50"/>
        <v>0</v>
      </c>
      <c r="U89" s="172">
        <v>0</v>
      </c>
      <c r="V89" s="173">
        <v>0</v>
      </c>
      <c r="W89" s="156">
        <f t="shared" si="51"/>
        <v>0</v>
      </c>
      <c r="X89" s="122"/>
      <c r="Y89" s="115"/>
    </row>
    <row r="90" spans="1:27" ht="15" customHeight="1" thickBot="1" x14ac:dyDescent="0.3">
      <c r="A90" s="201"/>
      <c r="B90" s="202"/>
      <c r="C90" s="202"/>
      <c r="D90" s="202"/>
      <c r="E90" s="202"/>
      <c r="F90" s="202"/>
      <c r="G90" s="205"/>
      <c r="H90" s="58"/>
      <c r="I90" s="58"/>
      <c r="J90" s="58"/>
      <c r="K90" s="58"/>
      <c r="L90" s="58"/>
      <c r="M90" s="58"/>
      <c r="N90" s="169"/>
      <c r="O90" s="159"/>
      <c r="P90" s="160"/>
      <c r="Q90" s="161"/>
      <c r="R90" s="159"/>
      <c r="S90" s="160"/>
      <c r="T90" s="161"/>
      <c r="U90" s="162"/>
      <c r="V90" s="163"/>
      <c r="W90" s="161"/>
      <c r="X90" s="164"/>
      <c r="Y90" s="165"/>
    </row>
    <row r="91" spans="1:27" ht="15" customHeight="1" x14ac:dyDescent="0.25">
      <c r="N91" s="170"/>
    </row>
    <row r="92" spans="1:27" ht="15" customHeight="1" x14ac:dyDescent="0.25"/>
    <row r="93" spans="1:27" ht="19.5" thickBot="1" x14ac:dyDescent="0.35">
      <c r="G93" s="6"/>
      <c r="H93" s="6"/>
      <c r="I93" s="6"/>
      <c r="J93" s="6"/>
      <c r="K93" s="192" t="s">
        <v>279</v>
      </c>
      <c r="L93" s="192"/>
      <c r="M93" s="192"/>
      <c r="N93" s="192"/>
      <c r="O93" s="192"/>
      <c r="P93" s="192"/>
      <c r="Q93" s="192"/>
      <c r="R93" s="192"/>
      <c r="S93" s="192"/>
    </row>
  </sheetData>
  <mergeCells count="47">
    <mergeCell ref="A1:I1"/>
    <mergeCell ref="A2:A7"/>
    <mergeCell ref="B2:B7"/>
    <mergeCell ref="C2:F3"/>
    <mergeCell ref="G2:N2"/>
    <mergeCell ref="I4:J4"/>
    <mergeCell ref="K4:K7"/>
    <mergeCell ref="L4:L7"/>
    <mergeCell ref="M4:M7"/>
    <mergeCell ref="C4:C7"/>
    <mergeCell ref="D4:D7"/>
    <mergeCell ref="E4:E7"/>
    <mergeCell ref="F4:F7"/>
    <mergeCell ref="H4:H7"/>
    <mergeCell ref="X2:X7"/>
    <mergeCell ref="Y2:Y7"/>
    <mergeCell ref="G3:G7"/>
    <mergeCell ref="H3:N3"/>
    <mergeCell ref="O3:W3"/>
    <mergeCell ref="O2:W2"/>
    <mergeCell ref="F10:F11"/>
    <mergeCell ref="N4:N7"/>
    <mergeCell ref="O4:Q4"/>
    <mergeCell ref="R4:T4"/>
    <mergeCell ref="U4:W4"/>
    <mergeCell ref="I5:I7"/>
    <mergeCell ref="J5:J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E72:E73"/>
    <mergeCell ref="A83:F90"/>
    <mergeCell ref="G83:G90"/>
    <mergeCell ref="E21:E22"/>
    <mergeCell ref="E54:E55"/>
    <mergeCell ref="E31:E32"/>
    <mergeCell ref="F51:F52"/>
    <mergeCell ref="E60:E61"/>
    <mergeCell ref="E65:E66"/>
    <mergeCell ref="E78:E79"/>
    <mergeCell ref="F36:F37"/>
  </mergeCells>
  <pageMargins left="0.234375" right="5.46875E-2" top="0.50468749999999996" bottom="0.7968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view="pageLayout" workbookViewId="0">
      <selection activeCell="M12" sqref="M12"/>
    </sheetView>
  </sheetViews>
  <sheetFormatPr defaultRowHeight="15" x14ac:dyDescent="0.25"/>
  <sheetData>
    <row r="2" spans="1:15" ht="18.75" x14ac:dyDescent="0.3">
      <c r="I2" s="262" t="s">
        <v>249</v>
      </c>
      <c r="J2" s="260"/>
      <c r="K2" s="260"/>
      <c r="L2" s="7"/>
      <c r="M2" s="7"/>
    </row>
    <row r="3" spans="1:15" ht="37.9" customHeight="1" x14ac:dyDescent="0.25">
      <c r="I3" s="263" t="s">
        <v>40</v>
      </c>
      <c r="J3" s="264"/>
      <c r="K3" s="264"/>
      <c r="L3" s="264"/>
      <c r="M3" s="264"/>
      <c r="N3" s="264"/>
      <c r="O3" s="264"/>
    </row>
    <row r="4" spans="1:15" ht="17.25" customHeight="1" x14ac:dyDescent="0.25">
      <c r="I4" s="264"/>
      <c r="J4" s="264"/>
      <c r="K4" s="264"/>
      <c r="L4" s="264"/>
      <c r="M4" s="264"/>
      <c r="N4" s="264"/>
      <c r="O4" s="264"/>
    </row>
    <row r="5" spans="1:15" ht="18.75" x14ac:dyDescent="0.3">
      <c r="I5" s="190" t="s">
        <v>268</v>
      </c>
      <c r="J5" s="191"/>
      <c r="K5" s="191"/>
      <c r="L5" s="191"/>
      <c r="M5" s="191"/>
      <c r="N5" s="191"/>
    </row>
    <row r="6" spans="1:15" ht="18.75" x14ac:dyDescent="0.3">
      <c r="I6" s="7"/>
      <c r="J6" s="7"/>
      <c r="K6" s="7"/>
      <c r="L6" s="7"/>
      <c r="M6" s="7"/>
    </row>
    <row r="11" spans="1:15" ht="20.25" x14ac:dyDescent="0.3">
      <c r="D11" s="8"/>
      <c r="E11" s="8"/>
      <c r="F11" s="8"/>
      <c r="G11" s="8"/>
      <c r="H11" s="8"/>
      <c r="I11" s="8"/>
      <c r="J11" s="8"/>
      <c r="K11" s="8"/>
    </row>
    <row r="12" spans="1:15" ht="20.25" x14ac:dyDescent="0.3">
      <c r="C12" s="8"/>
      <c r="D12" s="8"/>
      <c r="E12" s="8"/>
      <c r="F12" s="9" t="s">
        <v>26</v>
      </c>
      <c r="G12" s="9"/>
      <c r="H12" s="9"/>
      <c r="I12" s="8"/>
      <c r="J12" s="8"/>
    </row>
    <row r="13" spans="1:15" ht="20.25" x14ac:dyDescent="0.3">
      <c r="C13" s="265" t="s">
        <v>257</v>
      </c>
      <c r="D13" s="265"/>
      <c r="E13" s="265"/>
      <c r="F13" s="265"/>
      <c r="G13" s="265"/>
      <c r="H13" s="265"/>
      <c r="I13" s="265"/>
      <c r="J13" s="265"/>
      <c r="K13" s="265"/>
      <c r="L13" s="265"/>
    </row>
    <row r="14" spans="1:15" ht="20.25" x14ac:dyDescent="0.3">
      <c r="A14" s="2"/>
      <c r="B14" s="261" t="s">
        <v>214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"/>
    </row>
    <row r="15" spans="1:15" x14ac:dyDescent="0.25">
      <c r="E15" s="10"/>
      <c r="F15" s="10"/>
      <c r="G15" s="10"/>
      <c r="H15" s="10"/>
    </row>
    <row r="16" spans="1:15" ht="18.75" x14ac:dyDescent="0.3">
      <c r="E16" s="7" t="s">
        <v>27</v>
      </c>
      <c r="F16" s="7"/>
      <c r="G16" s="76" t="s">
        <v>215</v>
      </c>
      <c r="H16" s="76"/>
      <c r="I16" s="76"/>
      <c r="J16" s="70"/>
      <c r="K16" s="70"/>
      <c r="L16" s="70"/>
    </row>
    <row r="17" spans="5:14" ht="18.75" x14ac:dyDescent="0.3">
      <c r="E17" s="7"/>
      <c r="F17" s="7"/>
      <c r="G17" s="7"/>
      <c r="H17" s="7"/>
      <c r="I17" s="7"/>
    </row>
    <row r="18" spans="5:14" ht="18.75" x14ac:dyDescent="0.3">
      <c r="E18" s="7"/>
      <c r="F18" s="7"/>
      <c r="G18" s="7"/>
      <c r="H18" s="7"/>
      <c r="I18" s="7"/>
    </row>
    <row r="19" spans="5:14" ht="18.75" x14ac:dyDescent="0.3">
      <c r="F19" s="7"/>
      <c r="G19" s="7"/>
      <c r="H19" s="7"/>
      <c r="I19" s="7"/>
      <c r="J19" s="7"/>
    </row>
    <row r="24" spans="5:14" ht="15.75" x14ac:dyDescent="0.25">
      <c r="I24" s="11" t="s">
        <v>28</v>
      </c>
      <c r="J24" s="11"/>
      <c r="K24" s="11"/>
      <c r="L24" s="11"/>
      <c r="M24" s="11"/>
    </row>
    <row r="25" spans="5:14" ht="15.75" x14ac:dyDescent="0.25">
      <c r="I25" s="259" t="s">
        <v>216</v>
      </c>
      <c r="J25" s="260"/>
      <c r="K25" s="260"/>
      <c r="L25" s="260"/>
      <c r="M25" s="260"/>
    </row>
    <row r="26" spans="5:14" ht="15.75" x14ac:dyDescent="0.25">
      <c r="I26" s="11" t="s">
        <v>248</v>
      </c>
      <c r="J26" s="11"/>
      <c r="K26" s="11"/>
      <c r="L26" s="11"/>
      <c r="M26" s="11"/>
    </row>
    <row r="27" spans="5:14" s="2" customFormat="1" ht="16.149999999999999" customHeight="1" x14ac:dyDescent="0.25">
      <c r="I27" s="259" t="s">
        <v>29</v>
      </c>
      <c r="J27" s="260"/>
      <c r="K27" s="260"/>
      <c r="L27" s="260"/>
      <c r="M27" s="260"/>
    </row>
    <row r="28" spans="5:14" ht="15.75" x14ac:dyDescent="0.25">
      <c r="J28" s="11"/>
      <c r="K28" s="11"/>
      <c r="L28" s="11"/>
      <c r="M28" s="11"/>
      <c r="N28" s="11"/>
    </row>
  </sheetData>
  <mergeCells count="6">
    <mergeCell ref="I27:M27"/>
    <mergeCell ref="B14:M14"/>
    <mergeCell ref="I2:K2"/>
    <mergeCell ref="I3:O4"/>
    <mergeCell ref="I25:M25"/>
    <mergeCell ref="C13:L13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view="pageLayout" workbookViewId="0">
      <selection activeCell="D13" sqref="D13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B2" s="2"/>
      <c r="C2" s="269" t="s">
        <v>145</v>
      </c>
      <c r="D2" s="269"/>
      <c r="E2" s="269"/>
      <c r="F2" s="269"/>
      <c r="G2" s="269"/>
      <c r="H2" s="269"/>
      <c r="I2" s="2"/>
    </row>
    <row r="3" spans="2:10" x14ac:dyDescent="0.25">
      <c r="B3" s="2"/>
      <c r="C3" s="2"/>
      <c r="D3" s="2"/>
      <c r="E3" s="2"/>
      <c r="F3" s="2"/>
      <c r="G3" s="2"/>
      <c r="H3" s="2"/>
      <c r="I3" s="2"/>
    </row>
    <row r="4" spans="2:10" x14ac:dyDescent="0.25">
      <c r="B4" s="270" t="s">
        <v>30</v>
      </c>
      <c r="C4" s="272" t="s">
        <v>31</v>
      </c>
      <c r="D4" s="270" t="s">
        <v>32</v>
      </c>
      <c r="E4" s="270" t="s">
        <v>33</v>
      </c>
      <c r="F4" s="270" t="s">
        <v>18</v>
      </c>
      <c r="G4" s="270" t="s">
        <v>8</v>
      </c>
      <c r="H4" s="272" t="s">
        <v>34</v>
      </c>
      <c r="I4" s="266" t="s">
        <v>35</v>
      </c>
    </row>
    <row r="5" spans="2:10" ht="66.75" customHeight="1" x14ac:dyDescent="0.25">
      <c r="B5" s="271"/>
      <c r="C5" s="273"/>
      <c r="D5" s="274"/>
      <c r="E5" s="274"/>
      <c r="F5" s="274"/>
      <c r="G5" s="274"/>
      <c r="H5" s="275"/>
      <c r="I5" s="267"/>
    </row>
    <row r="6" spans="2:10" ht="22.5" customHeight="1" x14ac:dyDescent="0.25">
      <c r="B6" s="14" t="s">
        <v>36</v>
      </c>
      <c r="C6" s="12" t="s">
        <v>281</v>
      </c>
      <c r="D6" s="12"/>
      <c r="E6" s="12"/>
      <c r="F6" s="29"/>
      <c r="G6" s="12"/>
      <c r="H6" s="12">
        <v>11</v>
      </c>
      <c r="I6" s="13" t="s">
        <v>147</v>
      </c>
    </row>
    <row r="7" spans="2:10" s="2" customFormat="1" ht="22.5" customHeight="1" x14ac:dyDescent="0.25">
      <c r="B7" s="30" t="s">
        <v>37</v>
      </c>
      <c r="C7" s="12" t="s">
        <v>287</v>
      </c>
      <c r="D7" s="12" t="s">
        <v>282</v>
      </c>
      <c r="E7" s="12" t="s">
        <v>282</v>
      </c>
      <c r="F7" s="29"/>
      <c r="G7" s="12"/>
      <c r="H7" s="12">
        <v>11</v>
      </c>
      <c r="I7" s="13" t="s">
        <v>147</v>
      </c>
    </row>
    <row r="8" spans="2:10" ht="22.5" customHeight="1" x14ac:dyDescent="0.25">
      <c r="B8" s="30" t="s">
        <v>202</v>
      </c>
      <c r="C8" s="12" t="s">
        <v>286</v>
      </c>
      <c r="D8" s="12" t="s">
        <v>282</v>
      </c>
      <c r="E8" s="12" t="s">
        <v>284</v>
      </c>
      <c r="F8" s="29"/>
      <c r="G8" s="12" t="s">
        <v>283</v>
      </c>
      <c r="H8" s="12">
        <v>2</v>
      </c>
      <c r="I8" s="13" t="s">
        <v>148</v>
      </c>
    </row>
    <row r="9" spans="2:10" ht="18.75" x14ac:dyDescent="0.25">
      <c r="B9" s="30" t="s">
        <v>15</v>
      </c>
      <c r="C9" s="14">
        <v>103</v>
      </c>
      <c r="D9" s="14">
        <v>6</v>
      </c>
      <c r="E9" s="14">
        <v>8</v>
      </c>
      <c r="F9" s="54"/>
      <c r="G9" s="14">
        <v>6</v>
      </c>
      <c r="H9" s="14">
        <v>24</v>
      </c>
      <c r="I9" s="5" t="s">
        <v>285</v>
      </c>
    </row>
    <row r="11" spans="2:10" ht="31.5" customHeight="1" x14ac:dyDescent="0.25">
      <c r="C11" s="268"/>
      <c r="D11" s="268"/>
      <c r="E11" s="268"/>
      <c r="F11" s="268"/>
      <c r="G11" s="268"/>
      <c r="H11" s="268"/>
      <c r="I11" s="268"/>
      <c r="J11" s="268"/>
    </row>
  </sheetData>
  <mergeCells count="10">
    <mergeCell ref="I4:I5"/>
    <mergeCell ref="C11:J11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tabSelected="1" view="pageLayout" topLeftCell="A4" zoomScale="70" zoomScaleNormal="70" zoomScalePageLayoutView="70" workbookViewId="0">
      <selection activeCell="AC17" sqref="AC17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A1" s="2"/>
      <c r="B1" s="7"/>
      <c r="C1" s="276" t="s">
        <v>41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s="2" customFormat="1" ht="23.45" customHeight="1" thickBot="1" x14ac:dyDescent="0.35">
      <c r="B2" s="7"/>
      <c r="C2" s="31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53" s="2" customFormat="1" ht="16.899999999999999" customHeight="1" x14ac:dyDescent="0.25">
      <c r="A3" s="281" t="s">
        <v>21</v>
      </c>
      <c r="B3" s="278" t="s">
        <v>62</v>
      </c>
      <c r="C3" s="278"/>
      <c r="D3" s="278"/>
      <c r="E3" s="278"/>
      <c r="F3" s="279" t="s">
        <v>67</v>
      </c>
      <c r="G3" s="278" t="s">
        <v>68</v>
      </c>
      <c r="H3" s="278"/>
      <c r="I3" s="278"/>
      <c r="J3" s="279" t="s">
        <v>72</v>
      </c>
      <c r="K3" s="278" t="s">
        <v>73</v>
      </c>
      <c r="L3" s="283"/>
      <c r="M3" s="283"/>
      <c r="N3" s="283"/>
      <c r="O3" s="279" t="s">
        <v>78</v>
      </c>
      <c r="P3" s="278" t="s">
        <v>79</v>
      </c>
      <c r="Q3" s="283"/>
      <c r="R3" s="283"/>
      <c r="S3" s="279" t="s">
        <v>80</v>
      </c>
      <c r="T3" s="278" t="s">
        <v>81</v>
      </c>
      <c r="U3" s="283"/>
      <c r="V3" s="283"/>
      <c r="W3" s="283"/>
      <c r="X3" s="278" t="s">
        <v>86</v>
      </c>
      <c r="Y3" s="283"/>
      <c r="Z3" s="283"/>
      <c r="AA3" s="283"/>
      <c r="AB3" s="278" t="s">
        <v>91</v>
      </c>
      <c r="AC3" s="283"/>
      <c r="AD3" s="283"/>
      <c r="AE3" s="283"/>
      <c r="AF3" s="279" t="s">
        <v>92</v>
      </c>
      <c r="AG3" s="278" t="s">
        <v>93</v>
      </c>
      <c r="AH3" s="283"/>
      <c r="AI3" s="283"/>
      <c r="AJ3" s="279" t="s">
        <v>94</v>
      </c>
      <c r="AK3" s="278" t="s">
        <v>95</v>
      </c>
      <c r="AL3" s="283"/>
      <c r="AM3" s="283"/>
      <c r="AN3" s="283"/>
      <c r="AO3" s="279" t="s">
        <v>100</v>
      </c>
      <c r="AP3" s="278" t="s">
        <v>101</v>
      </c>
      <c r="AQ3" s="283"/>
      <c r="AR3" s="283"/>
      <c r="AS3" s="279" t="s">
        <v>102</v>
      </c>
      <c r="AT3" s="278" t="s">
        <v>103</v>
      </c>
      <c r="AU3" s="283"/>
      <c r="AV3" s="283"/>
      <c r="AW3" s="283"/>
      <c r="AX3" s="278" t="s">
        <v>105</v>
      </c>
      <c r="AY3" s="283"/>
      <c r="AZ3" s="283"/>
      <c r="BA3" s="289"/>
    </row>
    <row r="4" spans="1:53" s="2" customFormat="1" ht="16.899999999999999" customHeight="1" x14ac:dyDescent="0.25">
      <c r="A4" s="282"/>
      <c r="B4" s="280" t="s">
        <v>63</v>
      </c>
      <c r="C4" s="280" t="s">
        <v>64</v>
      </c>
      <c r="D4" s="280" t="s">
        <v>65</v>
      </c>
      <c r="E4" s="280" t="s">
        <v>66</v>
      </c>
      <c r="F4" s="280"/>
      <c r="G4" s="280" t="s">
        <v>69</v>
      </c>
      <c r="H4" s="280" t="s">
        <v>70</v>
      </c>
      <c r="I4" s="280" t="s">
        <v>71</v>
      </c>
      <c r="J4" s="280"/>
      <c r="K4" s="280" t="s">
        <v>74</v>
      </c>
      <c r="L4" s="280" t="s">
        <v>75</v>
      </c>
      <c r="M4" s="280" t="s">
        <v>76</v>
      </c>
      <c r="N4" s="280" t="s">
        <v>77</v>
      </c>
      <c r="O4" s="284"/>
      <c r="P4" s="280" t="s">
        <v>64</v>
      </c>
      <c r="Q4" s="280" t="s">
        <v>65</v>
      </c>
      <c r="R4" s="280" t="s">
        <v>66</v>
      </c>
      <c r="S4" s="284"/>
      <c r="T4" s="280" t="s">
        <v>82</v>
      </c>
      <c r="U4" s="280" t="s">
        <v>83</v>
      </c>
      <c r="V4" s="280" t="s">
        <v>84</v>
      </c>
      <c r="W4" s="280" t="s">
        <v>85</v>
      </c>
      <c r="X4" s="280" t="s">
        <v>87</v>
      </c>
      <c r="Y4" s="280" t="s">
        <v>88</v>
      </c>
      <c r="Z4" s="280" t="s">
        <v>89</v>
      </c>
      <c r="AA4" s="280" t="s">
        <v>90</v>
      </c>
      <c r="AB4" s="280" t="s">
        <v>87</v>
      </c>
      <c r="AC4" s="285" t="s">
        <v>88</v>
      </c>
      <c r="AD4" s="280" t="s">
        <v>89</v>
      </c>
      <c r="AE4" s="280" t="s">
        <v>90</v>
      </c>
      <c r="AF4" s="284"/>
      <c r="AG4" s="280" t="s">
        <v>69</v>
      </c>
      <c r="AH4" s="280" t="s">
        <v>70</v>
      </c>
      <c r="AI4" s="280" t="s">
        <v>71</v>
      </c>
      <c r="AJ4" s="284"/>
      <c r="AK4" s="287" t="s">
        <v>96</v>
      </c>
      <c r="AL4" s="280" t="s">
        <v>97</v>
      </c>
      <c r="AM4" s="280" t="s">
        <v>98</v>
      </c>
      <c r="AN4" s="280" t="s">
        <v>99</v>
      </c>
      <c r="AO4" s="284"/>
      <c r="AP4" s="280" t="s">
        <v>64</v>
      </c>
      <c r="AQ4" s="280" t="s">
        <v>65</v>
      </c>
      <c r="AR4" s="280" t="s">
        <v>66</v>
      </c>
      <c r="AS4" s="284"/>
      <c r="AT4" s="280" t="s">
        <v>69</v>
      </c>
      <c r="AU4" s="280" t="s">
        <v>70</v>
      </c>
      <c r="AV4" s="280" t="s">
        <v>71</v>
      </c>
      <c r="AW4" s="280" t="s">
        <v>104</v>
      </c>
      <c r="AX4" s="280" t="s">
        <v>74</v>
      </c>
      <c r="AY4" s="280" t="s">
        <v>75</v>
      </c>
      <c r="AZ4" s="280" t="s">
        <v>76</v>
      </c>
      <c r="BA4" s="290" t="s">
        <v>77</v>
      </c>
    </row>
    <row r="5" spans="1:53" s="2" customFormat="1" x14ac:dyDescent="0.25">
      <c r="A5" s="282"/>
      <c r="B5" s="280"/>
      <c r="C5" s="280"/>
      <c r="D5" s="280"/>
      <c r="E5" s="280"/>
      <c r="F5" s="280"/>
      <c r="G5" s="280"/>
      <c r="H5" s="280"/>
      <c r="I5" s="280"/>
      <c r="J5" s="280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6"/>
      <c r="AD5" s="284"/>
      <c r="AE5" s="284"/>
      <c r="AF5" s="284"/>
      <c r="AG5" s="284"/>
      <c r="AH5" s="284"/>
      <c r="AI5" s="284"/>
      <c r="AJ5" s="284"/>
      <c r="AK5" s="288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91"/>
    </row>
    <row r="6" spans="1:53" ht="19.899999999999999" customHeight="1" x14ac:dyDescent="0.25">
      <c r="A6" s="282"/>
      <c r="B6" s="280"/>
      <c r="C6" s="280"/>
      <c r="D6" s="280"/>
      <c r="E6" s="280"/>
      <c r="F6" s="280"/>
      <c r="G6" s="280"/>
      <c r="H6" s="280"/>
      <c r="I6" s="280"/>
      <c r="J6" s="280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6"/>
      <c r="AD6" s="284"/>
      <c r="AE6" s="284"/>
      <c r="AF6" s="284"/>
      <c r="AG6" s="284"/>
      <c r="AH6" s="284"/>
      <c r="AI6" s="284"/>
      <c r="AJ6" s="284"/>
      <c r="AK6" s="288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91"/>
    </row>
    <row r="7" spans="1:53" ht="42" customHeight="1" x14ac:dyDescent="0.25">
      <c r="A7" s="282"/>
      <c r="B7" s="34">
        <v>1</v>
      </c>
      <c r="C7" s="34">
        <v>2</v>
      </c>
      <c r="D7" s="34">
        <v>3</v>
      </c>
      <c r="E7" s="34">
        <v>4</v>
      </c>
      <c r="F7" s="34">
        <v>5</v>
      </c>
      <c r="G7" s="34">
        <v>6</v>
      </c>
      <c r="H7" s="34">
        <v>7</v>
      </c>
      <c r="I7" s="34">
        <v>8</v>
      </c>
      <c r="J7" s="34">
        <v>9</v>
      </c>
      <c r="K7" s="34">
        <v>10</v>
      </c>
      <c r="L7" s="34">
        <v>11</v>
      </c>
      <c r="M7" s="34">
        <v>12</v>
      </c>
      <c r="N7" s="34">
        <v>13</v>
      </c>
      <c r="O7" s="34">
        <v>14</v>
      </c>
      <c r="P7" s="34">
        <v>15</v>
      </c>
      <c r="Q7" s="34">
        <v>16</v>
      </c>
      <c r="R7" s="34">
        <v>17</v>
      </c>
      <c r="S7" s="34">
        <v>18</v>
      </c>
      <c r="T7" s="34">
        <v>19</v>
      </c>
      <c r="U7" s="34">
        <v>20</v>
      </c>
      <c r="V7" s="34">
        <v>21</v>
      </c>
      <c r="W7" s="34">
        <v>22</v>
      </c>
      <c r="X7" s="34">
        <v>23</v>
      </c>
      <c r="Y7" s="34">
        <v>24</v>
      </c>
      <c r="Z7" s="34">
        <v>25</v>
      </c>
      <c r="AA7" s="34">
        <v>26</v>
      </c>
      <c r="AB7" s="34">
        <v>27</v>
      </c>
      <c r="AC7" s="34">
        <v>28</v>
      </c>
      <c r="AD7" s="34">
        <v>29</v>
      </c>
      <c r="AE7" s="34">
        <v>30</v>
      </c>
      <c r="AF7" s="34">
        <v>31</v>
      </c>
      <c r="AG7" s="34">
        <v>32</v>
      </c>
      <c r="AH7" s="34">
        <v>33</v>
      </c>
      <c r="AI7" s="34">
        <v>34</v>
      </c>
      <c r="AJ7" s="34">
        <v>35</v>
      </c>
      <c r="AK7" s="34">
        <v>36</v>
      </c>
      <c r="AL7" s="34">
        <v>37</v>
      </c>
      <c r="AM7" s="34">
        <v>38</v>
      </c>
      <c r="AN7" s="34">
        <v>39</v>
      </c>
      <c r="AO7" s="34">
        <v>40</v>
      </c>
      <c r="AP7" s="34">
        <v>41</v>
      </c>
      <c r="AQ7" s="34">
        <v>42</v>
      </c>
      <c r="AR7" s="34">
        <v>43</v>
      </c>
      <c r="AS7" s="34">
        <v>44</v>
      </c>
      <c r="AT7" s="34">
        <v>45</v>
      </c>
      <c r="AU7" s="34">
        <v>46</v>
      </c>
      <c r="AV7" s="34">
        <v>47</v>
      </c>
      <c r="AW7" s="34">
        <v>48</v>
      </c>
      <c r="AX7" s="34">
        <v>49</v>
      </c>
      <c r="AY7" s="34">
        <v>50</v>
      </c>
      <c r="AZ7" s="34">
        <v>51</v>
      </c>
      <c r="BA7" s="39">
        <v>52</v>
      </c>
    </row>
    <row r="8" spans="1:53" ht="72.599999999999994" customHeight="1" x14ac:dyDescent="0.25">
      <c r="A8" s="46" t="s">
        <v>59</v>
      </c>
      <c r="B8" s="65" t="s">
        <v>107</v>
      </c>
      <c r="C8" s="65" t="s">
        <v>107</v>
      </c>
      <c r="D8" s="65" t="s">
        <v>107</v>
      </c>
      <c r="E8" s="65" t="s">
        <v>107</v>
      </c>
      <c r="F8" s="65" t="s">
        <v>107</v>
      </c>
      <c r="G8" s="65" t="s">
        <v>107</v>
      </c>
      <c r="H8" s="65" t="s">
        <v>107</v>
      </c>
      <c r="I8" s="65" t="s">
        <v>107</v>
      </c>
      <c r="J8" s="65" t="s">
        <v>107</v>
      </c>
      <c r="K8" s="65" t="s">
        <v>107</v>
      </c>
      <c r="L8" s="65" t="s">
        <v>107</v>
      </c>
      <c r="M8" s="65" t="s">
        <v>107</v>
      </c>
      <c r="N8" s="65" t="s">
        <v>107</v>
      </c>
      <c r="O8" s="65" t="s">
        <v>107</v>
      </c>
      <c r="P8" s="65" t="s">
        <v>107</v>
      </c>
      <c r="Q8" s="65" t="s">
        <v>107</v>
      </c>
      <c r="R8" s="65" t="s">
        <v>107</v>
      </c>
      <c r="S8" s="37" t="s">
        <v>38</v>
      </c>
      <c r="T8" s="37" t="s">
        <v>38</v>
      </c>
      <c r="U8" s="65" t="s">
        <v>107</v>
      </c>
      <c r="V8" s="65" t="s">
        <v>107</v>
      </c>
      <c r="W8" s="65" t="s">
        <v>107</v>
      </c>
      <c r="X8" s="65" t="s">
        <v>107</v>
      </c>
      <c r="Y8" s="65" t="s">
        <v>107</v>
      </c>
      <c r="Z8" s="65" t="s">
        <v>107</v>
      </c>
      <c r="AA8" s="65" t="s">
        <v>107</v>
      </c>
      <c r="AB8" s="65" t="s">
        <v>107</v>
      </c>
      <c r="AC8" s="65" t="s">
        <v>107</v>
      </c>
      <c r="AD8" s="65" t="s">
        <v>107</v>
      </c>
      <c r="AE8" s="65" t="s">
        <v>107</v>
      </c>
      <c r="AF8" s="16" t="s">
        <v>116</v>
      </c>
      <c r="AG8" s="16" t="s">
        <v>116</v>
      </c>
      <c r="AH8" s="16" t="s">
        <v>116</v>
      </c>
      <c r="AI8" s="16" t="s">
        <v>116</v>
      </c>
      <c r="AJ8" s="16" t="s">
        <v>116</v>
      </c>
      <c r="AK8" s="16" t="s">
        <v>116</v>
      </c>
      <c r="AL8" s="65" t="s">
        <v>149</v>
      </c>
      <c r="AM8" s="65" t="s">
        <v>107</v>
      </c>
      <c r="AN8" s="65" t="s">
        <v>107</v>
      </c>
      <c r="AO8" s="65" t="s">
        <v>107</v>
      </c>
      <c r="AP8" s="65" t="s">
        <v>107</v>
      </c>
      <c r="AQ8" s="65" t="s">
        <v>149</v>
      </c>
      <c r="AR8" s="65" t="s">
        <v>107</v>
      </c>
      <c r="AS8" s="37" t="s">
        <v>38</v>
      </c>
      <c r="AT8" s="38" t="s">
        <v>38</v>
      </c>
      <c r="AU8" s="38" t="s">
        <v>38</v>
      </c>
      <c r="AV8" s="38" t="s">
        <v>38</v>
      </c>
      <c r="AW8" s="38" t="s">
        <v>38</v>
      </c>
      <c r="AX8" s="38" t="s">
        <v>38</v>
      </c>
      <c r="AY8" s="38" t="s">
        <v>38</v>
      </c>
      <c r="AZ8" s="38" t="s">
        <v>38</v>
      </c>
      <c r="BA8" s="40" t="s">
        <v>38</v>
      </c>
    </row>
    <row r="9" spans="1:53" s="2" customFormat="1" ht="72.599999999999994" customHeight="1" x14ac:dyDescent="0.25">
      <c r="A9" s="71" t="s">
        <v>60</v>
      </c>
      <c r="B9" s="65" t="s">
        <v>107</v>
      </c>
      <c r="C9" s="65" t="s">
        <v>107</v>
      </c>
      <c r="D9" s="65" t="s">
        <v>107</v>
      </c>
      <c r="E9" s="65" t="s">
        <v>107</v>
      </c>
      <c r="F9" s="65" t="s">
        <v>107</v>
      </c>
      <c r="G9" s="65" t="s">
        <v>107</v>
      </c>
      <c r="H9" s="65" t="s">
        <v>107</v>
      </c>
      <c r="I9" s="65" t="s">
        <v>107</v>
      </c>
      <c r="J9" s="65" t="s">
        <v>107</v>
      </c>
      <c r="K9" s="65" t="s">
        <v>107</v>
      </c>
      <c r="L9" s="65" t="s">
        <v>107</v>
      </c>
      <c r="M9" s="65" t="s">
        <v>107</v>
      </c>
      <c r="N9" s="65" t="s">
        <v>107</v>
      </c>
      <c r="O9" s="65" t="s">
        <v>107</v>
      </c>
      <c r="P9" s="65" t="s">
        <v>107</v>
      </c>
      <c r="Q9" s="65" t="s">
        <v>107</v>
      </c>
      <c r="R9" s="65" t="s">
        <v>107</v>
      </c>
      <c r="S9" s="37" t="s">
        <v>38</v>
      </c>
      <c r="T9" s="37" t="s">
        <v>38</v>
      </c>
      <c r="U9" s="65" t="s">
        <v>107</v>
      </c>
      <c r="V9" s="65" t="s">
        <v>107</v>
      </c>
      <c r="W9" s="65" t="s">
        <v>107</v>
      </c>
      <c r="X9" s="65" t="s">
        <v>107</v>
      </c>
      <c r="Y9" s="65" t="s">
        <v>107</v>
      </c>
      <c r="Z9" s="65" t="s">
        <v>107</v>
      </c>
      <c r="AA9" s="65" t="s">
        <v>107</v>
      </c>
      <c r="AB9" s="65" t="s">
        <v>107</v>
      </c>
      <c r="AC9" s="65" t="s">
        <v>107</v>
      </c>
      <c r="AD9" s="65" t="s">
        <v>107</v>
      </c>
      <c r="AE9" s="65" t="s">
        <v>107</v>
      </c>
      <c r="AF9" s="16" t="s">
        <v>116</v>
      </c>
      <c r="AG9" s="16" t="s">
        <v>116</v>
      </c>
      <c r="AH9" s="16" t="s">
        <v>116</v>
      </c>
      <c r="AI9" s="16" t="s">
        <v>116</v>
      </c>
      <c r="AJ9" s="16" t="s">
        <v>116</v>
      </c>
      <c r="AK9" s="16" t="s">
        <v>116</v>
      </c>
      <c r="AL9" s="65" t="s">
        <v>149</v>
      </c>
      <c r="AM9" s="65" t="s">
        <v>107</v>
      </c>
      <c r="AN9" s="65" t="s">
        <v>107</v>
      </c>
      <c r="AO9" s="65" t="s">
        <v>107</v>
      </c>
      <c r="AP9" s="65" t="s">
        <v>107</v>
      </c>
      <c r="AQ9" s="65" t="s">
        <v>149</v>
      </c>
      <c r="AR9" s="65" t="s">
        <v>107</v>
      </c>
      <c r="AS9" s="37" t="s">
        <v>38</v>
      </c>
      <c r="AT9" s="38" t="s">
        <v>38</v>
      </c>
      <c r="AU9" s="38" t="s">
        <v>38</v>
      </c>
      <c r="AV9" s="38" t="s">
        <v>38</v>
      </c>
      <c r="AW9" s="38" t="s">
        <v>38</v>
      </c>
      <c r="AX9" s="38" t="s">
        <v>38</v>
      </c>
      <c r="AY9" s="38" t="s">
        <v>38</v>
      </c>
      <c r="AZ9" s="38" t="s">
        <v>38</v>
      </c>
      <c r="BA9" s="40" t="s">
        <v>38</v>
      </c>
    </row>
    <row r="10" spans="1:53" ht="69" customHeight="1" thickBot="1" x14ac:dyDescent="0.3">
      <c r="A10" s="71" t="s">
        <v>202</v>
      </c>
      <c r="B10" s="16" t="s">
        <v>107</v>
      </c>
      <c r="C10" s="16" t="s">
        <v>107</v>
      </c>
      <c r="D10" s="16" t="s">
        <v>107</v>
      </c>
      <c r="E10" s="16" t="s">
        <v>116</v>
      </c>
      <c r="F10" s="16" t="s">
        <v>116</v>
      </c>
      <c r="G10" s="16" t="s">
        <v>116</v>
      </c>
      <c r="H10" s="16" t="s">
        <v>116</v>
      </c>
      <c r="I10" s="16" t="s">
        <v>116</v>
      </c>
      <c r="J10" s="16" t="s">
        <v>116</v>
      </c>
      <c r="K10" s="16" t="s">
        <v>116</v>
      </c>
      <c r="L10" s="16" t="s">
        <v>116</v>
      </c>
      <c r="M10" s="16" t="s">
        <v>116</v>
      </c>
      <c r="N10" s="16" t="s">
        <v>116</v>
      </c>
      <c r="O10" s="16" t="s">
        <v>116</v>
      </c>
      <c r="P10" s="16" t="s">
        <v>116</v>
      </c>
      <c r="Q10" s="16" t="s">
        <v>106</v>
      </c>
      <c r="R10" s="16" t="s">
        <v>117</v>
      </c>
      <c r="S10" s="37" t="s">
        <v>38</v>
      </c>
      <c r="T10" s="37" t="s">
        <v>38</v>
      </c>
      <c r="U10" s="16" t="s">
        <v>107</v>
      </c>
      <c r="V10" s="16" t="s">
        <v>107</v>
      </c>
      <c r="W10" s="16" t="s">
        <v>106</v>
      </c>
      <c r="X10" s="16" t="s">
        <v>106</v>
      </c>
      <c r="Y10" s="16" t="s">
        <v>116</v>
      </c>
      <c r="Z10" s="16" t="s">
        <v>116</v>
      </c>
      <c r="AA10" s="16" t="s">
        <v>116</v>
      </c>
      <c r="AB10" s="16" t="s">
        <v>116</v>
      </c>
      <c r="AC10" s="16" t="s">
        <v>116</v>
      </c>
      <c r="AD10" s="16" t="s">
        <v>116</v>
      </c>
      <c r="AE10" s="16" t="s">
        <v>106</v>
      </c>
      <c r="AF10" s="16" t="s">
        <v>106</v>
      </c>
      <c r="AG10" s="16" t="s">
        <v>151</v>
      </c>
      <c r="AH10" s="16" t="s">
        <v>109</v>
      </c>
      <c r="AI10" s="16" t="s">
        <v>109</v>
      </c>
      <c r="AJ10" s="16" t="s">
        <v>109</v>
      </c>
      <c r="AK10" s="16" t="s">
        <v>109</v>
      </c>
      <c r="AL10" s="16" t="s">
        <v>109</v>
      </c>
      <c r="AM10" s="16" t="s">
        <v>109</v>
      </c>
      <c r="AN10" s="16" t="s">
        <v>109</v>
      </c>
      <c r="AO10" s="16" t="s">
        <v>109</v>
      </c>
      <c r="AP10" s="16" t="s">
        <v>109</v>
      </c>
      <c r="AQ10" s="16" t="s">
        <v>150</v>
      </c>
      <c r="AR10" s="41" t="s">
        <v>61</v>
      </c>
      <c r="AS10" s="38"/>
      <c r="AT10" s="38"/>
      <c r="AU10" s="38"/>
      <c r="AV10" s="38"/>
      <c r="AW10" s="38"/>
      <c r="AX10" s="38"/>
      <c r="AY10" s="38"/>
      <c r="AZ10" s="38"/>
      <c r="BA10" s="40"/>
    </row>
    <row r="11" spans="1:53" ht="21" x14ac:dyDescent="0.3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ht="2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8"/>
      <c r="K12" s="8"/>
      <c r="L12" s="8"/>
      <c r="M12" s="9" t="s">
        <v>39</v>
      </c>
      <c r="N12" s="9"/>
      <c r="O12" s="9"/>
      <c r="P12" s="9"/>
      <c r="Q12" s="9"/>
      <c r="R12" s="9"/>
      <c r="S12" s="32"/>
      <c r="T12" s="32"/>
      <c r="U12" s="32"/>
      <c r="V12" s="32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ht="21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8"/>
      <c r="K13" s="8"/>
      <c r="L13" s="8"/>
      <c r="M13" s="8"/>
      <c r="N13" s="8"/>
      <c r="O13" s="8"/>
      <c r="P13" s="8"/>
      <c r="Q13" s="8"/>
      <c r="R13" s="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ht="21" x14ac:dyDescent="0.35">
      <c r="A14" s="17"/>
      <c r="B14" s="17"/>
      <c r="C14" s="17"/>
      <c r="D14" s="17"/>
      <c r="E14" s="17"/>
      <c r="F14" s="17"/>
      <c r="G14" s="35"/>
      <c r="H14" s="35"/>
      <c r="I14" s="36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ht="21.75" thickBot="1" x14ac:dyDescent="0.4">
      <c r="A15" s="17"/>
      <c r="B15" s="17"/>
      <c r="C15" s="17"/>
      <c r="D15" s="17"/>
      <c r="E15" s="17"/>
      <c r="F15" s="17"/>
      <c r="G15" s="17"/>
      <c r="H15" s="17"/>
      <c r="I15" s="17"/>
      <c r="J15" s="8"/>
      <c r="K15" s="8"/>
      <c r="L15" s="8"/>
      <c r="M15" s="8"/>
      <c r="N15" s="8"/>
      <c r="O15" s="8"/>
      <c r="P15" s="8"/>
      <c r="Q15" s="8"/>
      <c r="R15" s="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ht="22.5" thickBot="1" x14ac:dyDescent="0.4">
      <c r="A16" s="17"/>
      <c r="B16" s="17"/>
      <c r="C16" s="17"/>
      <c r="D16" s="17"/>
      <c r="E16" s="17"/>
      <c r="F16" s="17"/>
      <c r="G16" s="42" t="s">
        <v>107</v>
      </c>
      <c r="H16" s="35"/>
      <c r="I16" s="35"/>
      <c r="J16" s="296" t="s">
        <v>108</v>
      </c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17"/>
      <c r="AA16" s="17"/>
      <c r="AB16" s="17"/>
      <c r="AC16" s="17"/>
      <c r="AD16" s="45" t="s">
        <v>110</v>
      </c>
      <c r="AE16" s="17"/>
      <c r="AF16" s="17"/>
      <c r="AG16" s="292" t="s">
        <v>115</v>
      </c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17"/>
      <c r="AX16" s="17"/>
      <c r="AY16" s="17"/>
      <c r="AZ16" s="17"/>
      <c r="BA16" s="17"/>
    </row>
    <row r="17" spans="1:53" ht="2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</row>
    <row r="18" spans="1:53" ht="21.75" thickBo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8"/>
      <c r="K18" s="8"/>
      <c r="L18" s="8"/>
      <c r="M18" s="8"/>
      <c r="N18" s="8"/>
      <c r="O18" s="8"/>
      <c r="P18" s="8"/>
      <c r="Q18" s="8"/>
      <c r="R18" s="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</row>
    <row r="19" spans="1:53" ht="22.5" thickBot="1" x14ac:dyDescent="0.4">
      <c r="A19" s="17"/>
      <c r="B19" s="17"/>
      <c r="C19" s="17"/>
      <c r="D19" s="17"/>
      <c r="E19" s="17"/>
      <c r="F19" s="17"/>
      <c r="G19" s="42" t="s">
        <v>106</v>
      </c>
      <c r="H19" s="17"/>
      <c r="I19" s="17"/>
      <c r="J19" s="292" t="s">
        <v>112</v>
      </c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17"/>
      <c r="AA19" s="17"/>
      <c r="AB19" s="17"/>
      <c r="AC19" s="17"/>
      <c r="AD19" s="44" t="s">
        <v>61</v>
      </c>
      <c r="AE19" s="17"/>
      <c r="AF19" s="17"/>
      <c r="AG19" s="292" t="s">
        <v>114</v>
      </c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17"/>
      <c r="AX19" s="17"/>
      <c r="AY19" s="17"/>
      <c r="AZ19" s="17"/>
      <c r="BA19" s="17"/>
    </row>
    <row r="20" spans="1:53" ht="19.5" thickBot="1" x14ac:dyDescent="0.35">
      <c r="A20" s="2"/>
      <c r="B20" s="2"/>
      <c r="C20" s="2"/>
      <c r="D20" s="2"/>
      <c r="E20" s="2"/>
      <c r="F20" s="2"/>
      <c r="G20" s="2"/>
      <c r="H20" s="2"/>
      <c r="I20" s="2"/>
      <c r="J20" s="7"/>
      <c r="K20" s="7"/>
      <c r="L20" s="7"/>
      <c r="M20" s="7"/>
      <c r="N20" s="7"/>
      <c r="O20" s="7"/>
      <c r="P20" s="7"/>
      <c r="Q20" s="7"/>
      <c r="R20" s="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ht="19.899999999999999" customHeight="1" thickBot="1" x14ac:dyDescent="0.35">
      <c r="G21" s="42" t="s">
        <v>109</v>
      </c>
      <c r="J21" s="292" t="s">
        <v>113</v>
      </c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AD21" s="43" t="s">
        <v>38</v>
      </c>
      <c r="AG21" s="295" t="s">
        <v>111</v>
      </c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</row>
  </sheetData>
  <mergeCells count="72">
    <mergeCell ref="J19:Y19"/>
    <mergeCell ref="J21:Y21"/>
    <mergeCell ref="AG16:AV16"/>
    <mergeCell ref="AG19:AV19"/>
    <mergeCell ref="AG21:AT21"/>
    <mergeCell ref="J16:Y17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учебного процесса14 11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2025-11-17T05:22:18Z</cp:lastPrinted>
  <dcterms:created xsi:type="dcterms:W3CDTF">2011-05-26T10:03:28Z</dcterms:created>
  <dcterms:modified xsi:type="dcterms:W3CDTF">2026-03-06T02:17:56Z</dcterms:modified>
</cp:coreProperties>
</file>