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3. План учебного процесса (25)" sheetId="21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H25" i="21" l="1"/>
  <c r="I25" i="21"/>
  <c r="J25" i="21"/>
  <c r="K25" i="21"/>
  <c r="L25" i="21"/>
  <c r="M25" i="21"/>
  <c r="N25" i="21"/>
  <c r="O25" i="21"/>
  <c r="P25" i="21"/>
  <c r="R25" i="21"/>
  <c r="S25" i="21"/>
  <c r="U25" i="21"/>
  <c r="V25" i="21"/>
  <c r="X25" i="21"/>
  <c r="Y25" i="21"/>
  <c r="W32" i="21"/>
  <c r="T32" i="21"/>
  <c r="Q32" i="21"/>
  <c r="H23" i="21"/>
  <c r="H22" i="21"/>
  <c r="H21" i="21"/>
  <c r="H20" i="21"/>
  <c r="H19" i="21"/>
  <c r="H18" i="21"/>
  <c r="H16" i="21"/>
  <c r="H15" i="21"/>
  <c r="H14" i="21"/>
  <c r="H13" i="21"/>
  <c r="H12" i="21"/>
  <c r="H11" i="21"/>
  <c r="H10" i="21"/>
  <c r="G32" i="21" l="1"/>
  <c r="H33" i="21"/>
  <c r="I33" i="21"/>
  <c r="J33" i="21"/>
  <c r="K33" i="21"/>
  <c r="L33" i="21"/>
  <c r="M33" i="21"/>
  <c r="N33" i="21"/>
  <c r="O33" i="21"/>
  <c r="P33" i="21"/>
  <c r="R33" i="21"/>
  <c r="S33" i="21"/>
  <c r="U33" i="21"/>
  <c r="V33" i="21"/>
  <c r="X33" i="21"/>
  <c r="Y33" i="21"/>
  <c r="W46" i="21"/>
  <c r="T46" i="21"/>
  <c r="Q46" i="21"/>
  <c r="L77" i="21"/>
  <c r="L71" i="21"/>
  <c r="L63" i="21"/>
  <c r="L57" i="21"/>
  <c r="L50" i="21"/>
  <c r="L9" i="21"/>
  <c r="W70" i="21"/>
  <c r="H50" i="21"/>
  <c r="I50" i="21"/>
  <c r="J50" i="21"/>
  <c r="M50" i="21"/>
  <c r="N50" i="21"/>
  <c r="O50" i="21"/>
  <c r="P50" i="21"/>
  <c r="R50" i="21"/>
  <c r="S50" i="21"/>
  <c r="U50" i="21"/>
  <c r="V50" i="21"/>
  <c r="X50" i="21"/>
  <c r="X49" i="21" s="1"/>
  <c r="X48" i="21" s="1"/>
  <c r="Y50" i="21"/>
  <c r="H63" i="21"/>
  <c r="I63" i="21"/>
  <c r="J63" i="21"/>
  <c r="M63" i="21"/>
  <c r="N63" i="21"/>
  <c r="O63" i="21"/>
  <c r="P63" i="21"/>
  <c r="R63" i="21"/>
  <c r="S63" i="21"/>
  <c r="U63" i="21"/>
  <c r="V63" i="21"/>
  <c r="X63" i="21"/>
  <c r="Y63" i="21"/>
  <c r="H57" i="21"/>
  <c r="I57" i="21"/>
  <c r="J57" i="21"/>
  <c r="M57" i="21"/>
  <c r="N57" i="21"/>
  <c r="O57" i="21"/>
  <c r="P57" i="21"/>
  <c r="R57" i="21"/>
  <c r="S57" i="21"/>
  <c r="U57" i="21"/>
  <c r="V57" i="21"/>
  <c r="X57" i="21"/>
  <c r="Y57" i="21"/>
  <c r="H71" i="21"/>
  <c r="H49" i="21" s="1"/>
  <c r="H48" i="21" s="1"/>
  <c r="I71" i="21"/>
  <c r="J71" i="21"/>
  <c r="M71" i="21"/>
  <c r="N71" i="21"/>
  <c r="O71" i="21"/>
  <c r="P71" i="21"/>
  <c r="R71" i="21"/>
  <c r="S71" i="21"/>
  <c r="U71" i="21"/>
  <c r="V71" i="21"/>
  <c r="X71" i="21"/>
  <c r="Y71" i="21"/>
  <c r="H77" i="21"/>
  <c r="I77" i="21"/>
  <c r="J77" i="21"/>
  <c r="M77" i="21"/>
  <c r="N77" i="21"/>
  <c r="O77" i="21"/>
  <c r="P77" i="21"/>
  <c r="R77" i="21"/>
  <c r="S77" i="21"/>
  <c r="U77" i="21"/>
  <c r="V77" i="21"/>
  <c r="X77" i="21"/>
  <c r="Y77" i="21"/>
  <c r="V87" i="21"/>
  <c r="U87" i="21"/>
  <c r="V85" i="21"/>
  <c r="U86" i="21"/>
  <c r="U85" i="21"/>
  <c r="V86" i="21"/>
  <c r="S86" i="21"/>
  <c r="R86" i="21"/>
  <c r="S85" i="21"/>
  <c r="R85" i="21"/>
  <c r="W66" i="21"/>
  <c r="W67" i="21"/>
  <c r="W45" i="21"/>
  <c r="T45" i="21"/>
  <c r="Q45" i="21"/>
  <c r="W90" i="21"/>
  <c r="T90" i="21"/>
  <c r="Q90" i="21"/>
  <c r="W89" i="21"/>
  <c r="T89" i="21"/>
  <c r="Q89" i="21"/>
  <c r="W88" i="21"/>
  <c r="T88" i="21"/>
  <c r="Q88" i="21"/>
  <c r="T87" i="21"/>
  <c r="P86" i="21"/>
  <c r="O86" i="21"/>
  <c r="P85" i="21"/>
  <c r="O85" i="21"/>
  <c r="W82" i="21"/>
  <c r="T82" i="21"/>
  <c r="W81" i="21"/>
  <c r="T81" i="21"/>
  <c r="Q81" i="21"/>
  <c r="W80" i="21"/>
  <c r="T80" i="21"/>
  <c r="Q80" i="21"/>
  <c r="G80" i="21" s="1"/>
  <c r="K80" i="21" s="1"/>
  <c r="W79" i="21"/>
  <c r="T79" i="21"/>
  <c r="Q79" i="21"/>
  <c r="W78" i="21"/>
  <c r="W77" i="21" s="1"/>
  <c r="T78" i="21"/>
  <c r="Q78" i="21"/>
  <c r="Q77" i="21" s="1"/>
  <c r="W76" i="21"/>
  <c r="T76" i="21"/>
  <c r="G76" i="21" s="1"/>
  <c r="W75" i="21"/>
  <c r="T75" i="21"/>
  <c r="Q75" i="21"/>
  <c r="W74" i="21"/>
  <c r="T74" i="21"/>
  <c r="Q74" i="21"/>
  <c r="G74" i="21" s="1"/>
  <c r="K74" i="21" s="1"/>
  <c r="W73" i="21"/>
  <c r="T73" i="21"/>
  <c r="Q73" i="21"/>
  <c r="W72" i="21"/>
  <c r="T72" i="21"/>
  <c r="Q72" i="21"/>
  <c r="G72" i="21" s="1"/>
  <c r="T70" i="21"/>
  <c r="W69" i="21"/>
  <c r="T69" i="21"/>
  <c r="Q69" i="21"/>
  <c r="W68" i="21"/>
  <c r="T68" i="21"/>
  <c r="Q68" i="21"/>
  <c r="T67" i="21"/>
  <c r="Q67" i="21"/>
  <c r="T66" i="21"/>
  <c r="Q66" i="21"/>
  <c r="G66" i="21" s="1"/>
  <c r="W65" i="21"/>
  <c r="T65" i="21"/>
  <c r="Q65" i="21"/>
  <c r="G65" i="21" s="1"/>
  <c r="W64" i="21"/>
  <c r="T64" i="21"/>
  <c r="Q64" i="21"/>
  <c r="G64" i="21" s="1"/>
  <c r="W62" i="21"/>
  <c r="T62" i="21"/>
  <c r="W61" i="21"/>
  <c r="W86" i="21" s="1"/>
  <c r="T61" i="21"/>
  <c r="Q61" i="21"/>
  <c r="W60" i="21"/>
  <c r="T60" i="21"/>
  <c r="Q60" i="21"/>
  <c r="W59" i="21"/>
  <c r="T59" i="21"/>
  <c r="Q59" i="21"/>
  <c r="W58" i="21"/>
  <c r="T58" i="21"/>
  <c r="Q58" i="21"/>
  <c r="W56" i="21"/>
  <c r="T56" i="21"/>
  <c r="Q56" i="21"/>
  <c r="W55" i="21"/>
  <c r="T55" i="21"/>
  <c r="Q55" i="21"/>
  <c r="W54" i="21"/>
  <c r="T54" i="21"/>
  <c r="Q54" i="21"/>
  <c r="W53" i="21"/>
  <c r="T53" i="21"/>
  <c r="Q53" i="21"/>
  <c r="W52" i="21"/>
  <c r="T52" i="21"/>
  <c r="Q52" i="21"/>
  <c r="W51" i="21"/>
  <c r="T51" i="21"/>
  <c r="Q51" i="21"/>
  <c r="M49" i="21"/>
  <c r="M48" i="21" s="1"/>
  <c r="W47" i="21"/>
  <c r="T47" i="21"/>
  <c r="Q47" i="21"/>
  <c r="G47" i="21" s="1"/>
  <c r="W44" i="21"/>
  <c r="T44" i="21"/>
  <c r="Q44" i="21"/>
  <c r="W43" i="21"/>
  <c r="T43" i="21"/>
  <c r="Q43" i="21"/>
  <c r="W42" i="21"/>
  <c r="T42" i="21"/>
  <c r="Q42" i="21"/>
  <c r="W41" i="21"/>
  <c r="T41" i="21"/>
  <c r="Q41" i="21"/>
  <c r="W40" i="21"/>
  <c r="T40" i="21"/>
  <c r="Q40" i="21"/>
  <c r="W39" i="21"/>
  <c r="T39" i="21"/>
  <c r="Q39" i="21"/>
  <c r="W38" i="21"/>
  <c r="T38" i="21"/>
  <c r="Q38" i="21"/>
  <c r="W37" i="21"/>
  <c r="T37" i="21"/>
  <c r="Q37" i="21"/>
  <c r="W36" i="21"/>
  <c r="T36" i="21"/>
  <c r="Q36" i="21"/>
  <c r="W35" i="21"/>
  <c r="T35" i="21"/>
  <c r="Q35" i="21"/>
  <c r="G35" i="21" s="1"/>
  <c r="W34" i="21"/>
  <c r="T34" i="21"/>
  <c r="T33" i="21" s="1"/>
  <c r="Q34" i="21"/>
  <c r="Q33" i="21" s="1"/>
  <c r="W31" i="21"/>
  <c r="T31" i="21"/>
  <c r="Q31" i="21"/>
  <c r="W30" i="21"/>
  <c r="T30" i="21"/>
  <c r="Q30" i="21"/>
  <c r="W29" i="21"/>
  <c r="T29" i="21"/>
  <c r="Q29" i="21"/>
  <c r="T28" i="21"/>
  <c r="Q28" i="21"/>
  <c r="G28" i="21" s="1"/>
  <c r="W27" i="21"/>
  <c r="T27" i="21"/>
  <c r="Q27" i="21"/>
  <c r="W26" i="21"/>
  <c r="W25" i="21" s="1"/>
  <c r="T26" i="21"/>
  <c r="Q26" i="21"/>
  <c r="S84" i="21"/>
  <c r="W24" i="21"/>
  <c r="T24" i="21"/>
  <c r="Q24" i="21"/>
  <c r="W23" i="21"/>
  <c r="T23" i="21"/>
  <c r="Q23" i="21"/>
  <c r="W22" i="21"/>
  <c r="T22" i="21"/>
  <c r="Q22" i="21"/>
  <c r="W21" i="21"/>
  <c r="T21" i="21"/>
  <c r="Q21" i="21"/>
  <c r="W20" i="21"/>
  <c r="T20" i="21"/>
  <c r="Q20" i="21"/>
  <c r="W19" i="21"/>
  <c r="T19" i="21"/>
  <c r="Q19" i="21"/>
  <c r="W18" i="21"/>
  <c r="T18" i="21"/>
  <c r="Q18" i="21"/>
  <c r="W17" i="21"/>
  <c r="T17" i="21"/>
  <c r="Q17" i="21"/>
  <c r="W16" i="21"/>
  <c r="T16" i="21"/>
  <c r="Q16" i="21"/>
  <c r="W15" i="21"/>
  <c r="T15" i="21"/>
  <c r="Q15" i="21"/>
  <c r="W14" i="21"/>
  <c r="T14" i="21"/>
  <c r="Q14" i="21"/>
  <c r="W13" i="21"/>
  <c r="T13" i="21"/>
  <c r="Q13" i="21"/>
  <c r="W12" i="21"/>
  <c r="T12" i="21"/>
  <c r="Q12" i="21"/>
  <c r="W11" i="21"/>
  <c r="T11" i="21"/>
  <c r="Q11" i="21"/>
  <c r="G11" i="21" s="1"/>
  <c r="I11" i="21" s="1"/>
  <c r="W10" i="21"/>
  <c r="T10" i="21"/>
  <c r="Q10" i="21"/>
  <c r="Y9" i="21"/>
  <c r="X9" i="21"/>
  <c r="W9" i="21"/>
  <c r="V9" i="21"/>
  <c r="U9" i="21"/>
  <c r="U83" i="21" s="1"/>
  <c r="S9" i="21"/>
  <c r="R9" i="21"/>
  <c r="R83" i="21" s="1"/>
  <c r="P9" i="21"/>
  <c r="O9" i="21"/>
  <c r="O84" i="21" s="1"/>
  <c r="N9" i="21"/>
  <c r="M9" i="21"/>
  <c r="K9" i="21"/>
  <c r="J9" i="21"/>
  <c r="J83" i="21" s="1"/>
  <c r="H9" i="21"/>
  <c r="M83" i="21" l="1"/>
  <c r="G26" i="21"/>
  <c r="Q25" i="21"/>
  <c r="O49" i="21"/>
  <c r="O48" i="21" s="1"/>
  <c r="V84" i="21"/>
  <c r="X83" i="21"/>
  <c r="V83" i="21"/>
  <c r="T25" i="21"/>
  <c r="Q50" i="21"/>
  <c r="G53" i="21"/>
  <c r="T85" i="21"/>
  <c r="G55" i="21"/>
  <c r="K55" i="21" s="1"/>
  <c r="Q57" i="21"/>
  <c r="W57" i="21"/>
  <c r="T57" i="21"/>
  <c r="T63" i="21"/>
  <c r="Q63" i="21"/>
  <c r="T71" i="21"/>
  <c r="G73" i="21"/>
  <c r="G75" i="21"/>
  <c r="K75" i="21" s="1"/>
  <c r="T77" i="21"/>
  <c r="L83" i="21"/>
  <c r="W33" i="21"/>
  <c r="I49" i="21"/>
  <c r="I48" i="21" s="1"/>
  <c r="H83" i="21"/>
  <c r="J49" i="21"/>
  <c r="J48" i="21" s="1"/>
  <c r="N49" i="21"/>
  <c r="N48" i="21" s="1"/>
  <c r="W71" i="21"/>
  <c r="G46" i="21"/>
  <c r="G12" i="21"/>
  <c r="I12" i="21" s="1"/>
  <c r="G14" i="21"/>
  <c r="I14" i="21" s="1"/>
  <c r="G18" i="21"/>
  <c r="I18" i="21" s="1"/>
  <c r="G20" i="21"/>
  <c r="I20" i="21" s="1"/>
  <c r="G22" i="21"/>
  <c r="I22" i="21" s="1"/>
  <c r="G24" i="21"/>
  <c r="G71" i="21"/>
  <c r="K71" i="21"/>
  <c r="U84" i="21"/>
  <c r="Q71" i="21"/>
  <c r="Y49" i="21"/>
  <c r="Y48" i="21" s="1"/>
  <c r="S83" i="21"/>
  <c r="O83" i="21"/>
  <c r="N83" i="21"/>
  <c r="T9" i="21"/>
  <c r="G15" i="21"/>
  <c r="I15" i="21" s="1"/>
  <c r="G19" i="21"/>
  <c r="I19" i="21" s="1"/>
  <c r="G21" i="21"/>
  <c r="I21" i="21" s="1"/>
  <c r="G23" i="21"/>
  <c r="I23" i="21" s="1"/>
  <c r="G27" i="21"/>
  <c r="G42" i="21"/>
  <c r="T50" i="21"/>
  <c r="W50" i="21"/>
  <c r="G54" i="21"/>
  <c r="K54" i="21" s="1"/>
  <c r="G56" i="21"/>
  <c r="Q86" i="21"/>
  <c r="G67" i="21"/>
  <c r="G79" i="21"/>
  <c r="K79" i="21" s="1"/>
  <c r="K77" i="21" s="1"/>
  <c r="W85" i="21"/>
  <c r="G81" i="21"/>
  <c r="W63" i="21"/>
  <c r="G70" i="21"/>
  <c r="G43" i="21"/>
  <c r="Y83" i="21"/>
  <c r="K50" i="21"/>
  <c r="R84" i="21"/>
  <c r="P84" i="21"/>
  <c r="L49" i="21"/>
  <c r="L48" i="21" s="1"/>
  <c r="G51" i="21"/>
  <c r="P83" i="21"/>
  <c r="W87" i="21"/>
  <c r="U49" i="21"/>
  <c r="U48" i="21" s="1"/>
  <c r="G52" i="21"/>
  <c r="G60" i="21"/>
  <c r="K60" i="21" s="1"/>
  <c r="S49" i="21"/>
  <c r="S48" i="21" s="1"/>
  <c r="G69" i="21"/>
  <c r="K69" i="21" s="1"/>
  <c r="G68" i="21"/>
  <c r="K68" i="21" s="1"/>
  <c r="G78" i="21"/>
  <c r="G77" i="21" s="1"/>
  <c r="V49" i="21"/>
  <c r="V48" i="21" s="1"/>
  <c r="G59" i="21"/>
  <c r="R49" i="21"/>
  <c r="R48" i="21" s="1"/>
  <c r="G58" i="21"/>
  <c r="T86" i="21"/>
  <c r="G62" i="21"/>
  <c r="G16" i="21"/>
  <c r="I16" i="21" s="1"/>
  <c r="G44" i="21"/>
  <c r="G37" i="21"/>
  <c r="G36" i="21"/>
  <c r="G45" i="21"/>
  <c r="G41" i="21"/>
  <c r="G40" i="21"/>
  <c r="G39" i="21"/>
  <c r="G38" i="21"/>
  <c r="G31" i="21"/>
  <c r="T84" i="21"/>
  <c r="G30" i="21"/>
  <c r="G29" i="21"/>
  <c r="G34" i="21"/>
  <c r="G17" i="21"/>
  <c r="P49" i="21"/>
  <c r="P48" i="21" s="1"/>
  <c r="Q9" i="21"/>
  <c r="G13" i="21"/>
  <c r="I13" i="21" s="1"/>
  <c r="G10" i="21"/>
  <c r="I10" i="21" s="1"/>
  <c r="Q85" i="21"/>
  <c r="T49" i="21"/>
  <c r="T48" i="21" s="1"/>
  <c r="G61" i="21"/>
  <c r="K61" i="21" s="1"/>
  <c r="Q49" i="21"/>
  <c r="Q48" i="21" s="1"/>
  <c r="K57" i="21" l="1"/>
  <c r="G33" i="21"/>
  <c r="G25" i="21"/>
  <c r="I9" i="21"/>
  <c r="I83" i="21" s="1"/>
  <c r="G57" i="21"/>
  <c r="W84" i="21"/>
  <c r="K63" i="21"/>
  <c r="K83" i="21" s="1"/>
  <c r="G63" i="21"/>
  <c r="K49" i="21"/>
  <c r="K48" i="21" s="1"/>
  <c r="G50" i="21"/>
  <c r="G49" i="21" s="1"/>
  <c r="G48" i="21" s="1"/>
  <c r="W83" i="21"/>
  <c r="W49" i="21"/>
  <c r="W48" i="21" s="1"/>
  <c r="Q83" i="21"/>
  <c r="G9" i="21"/>
  <c r="Q84" i="21"/>
  <c r="T83" i="21"/>
  <c r="G83" i="21" l="1"/>
</calcChain>
</file>

<file path=xl/sharedStrings.xml><?xml version="1.0" encoding="utf-8"?>
<sst xmlns="http://schemas.openxmlformats.org/spreadsheetml/2006/main" count="472" uniqueCount="288">
  <si>
    <t>Физическая культура</t>
  </si>
  <si>
    <t>ОП. 00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</si>
  <si>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</si>
  <si>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</si>
  <si>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</si>
  <si>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</si>
  <si>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</si>
  <si>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</si>
  <si>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</si>
  <si>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</si>
  <si>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</si>
  <si>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</si>
  <si>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</si>
  <si>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</si>
  <si>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</si>
  <si>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</si>
  <si>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</si>
  <si>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</si>
  <si>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</si>
  <si>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</si>
  <si>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</si>
  <si>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</si>
  <si>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</si>
  <si>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</si>
  <si>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</si>
  <si>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</si>
  <si>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</si>
  <si>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</si>
  <si>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</si>
  <si>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</si>
  <si>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</si>
  <si>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</si>
  <si>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</si>
  <si>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</si>
  <si>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</si>
  <si>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</si>
  <si>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</si>
  <si>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</si>
  <si>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</si>
  <si>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</si>
  <si>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</si>
  <si>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</si>
  <si>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</si>
  <si>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</si>
  <si>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</si>
  <si>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</si>
  <si>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</si>
  <si>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</si>
  <si>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</si>
  <si>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</si>
  <si>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</si>
  <si>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</si>
  <si>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</si>
  <si>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</si>
  <si>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</si>
  <si>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</si>
  <si>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</si>
  <si>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</si>
  <si>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</si>
  <si>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</si>
  <si>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</si>
  <si>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</si>
  <si>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</si>
  <si>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</si>
  <si>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</si>
  <si>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</si>
  <si>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</si>
  <si>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</si>
  <si>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</si>
  <si>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</si>
  <si>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</si>
  <si>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</si>
  <si>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</si>
  <si>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</si>
  <si>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</si>
  <si>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</si>
  <si>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</si>
  <si>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</si>
  <si>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</si>
  <si>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</si>
  <si>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</si>
  <si>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</si>
  <si>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</si>
  <si>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</si>
  <si>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</si>
  <si>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</si>
  <si>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</si>
  <si>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</si>
  <si>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</si>
  <si>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</si>
  <si>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</si>
  <si>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</si>
  <si>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</si>
  <si>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</si>
  <si>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</si>
  <si>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</si>
  <si>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</si>
  <si>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</si>
  <si>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</si>
  <si>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</si>
  <si>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</si>
  <si>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</si>
  <si>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</si>
  <si>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</si>
  <si>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</si>
  <si>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</si>
  <si>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</si>
  <si>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</si>
  <si>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</si>
  <si>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</si>
  <si>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</si>
  <si>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</si>
  <si>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</si>
  <si>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</si>
  <si>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</si>
  <si>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</si>
  <si>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</si>
  <si>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</si>
  <si>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</si>
  <si>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</si>
  <si>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</si>
  <si>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</si>
  <si>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</si>
  <si>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</si>
  <si>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</si>
  <si>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</si>
  <si>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</si>
  <si>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</si>
  <si>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</si>
  <si>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</si>
  <si>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</si>
  <si>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</si>
  <si>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</si>
  <si>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</si>
  <si>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</si>
  <si>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</si>
  <si>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</si>
  <si>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</si>
  <si>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</si>
  <si>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</si>
  <si>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</si>
  <si>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</si>
  <si>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</si>
  <si>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</si>
  <si>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</si>
  <si>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</si>
  <si>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</si>
  <si>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1476/52</t>
  </si>
  <si>
    <t>1476/43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</si>
  <si>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</si>
  <si>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</si>
  <si>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</si>
  <si>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</si>
  <si>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</si>
  <si>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</si>
  <si>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</si>
  <si>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</si>
  <si>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</si>
  <si>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</si>
  <si>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</si>
  <si>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</si>
  <si>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</si>
  <si>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</si>
  <si>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</si>
  <si>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</si>
  <si>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</si>
  <si>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</si>
  <si>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</si>
  <si>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</si>
  <si>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</si>
  <si>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</si>
  <si>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</si>
  <si>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</si>
  <si>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</si>
  <si>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</si>
  <si>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ПМ. 04</t>
  </si>
  <si>
    <t>МДК.03.01.</t>
  </si>
  <si>
    <t>МДК.04.01.</t>
  </si>
  <si>
    <t>ПП.03.</t>
  </si>
  <si>
    <t>УП.04.</t>
  </si>
  <si>
    <t>ПП.04.</t>
  </si>
  <si>
    <t>ОД.14д</t>
  </si>
  <si>
    <t>Индекс</t>
  </si>
  <si>
    <t>СГ.00</t>
  </si>
  <si>
    <t>Социально-гуманитарный цикл</t>
  </si>
  <si>
    <t>СГ.01</t>
  </si>
  <si>
    <t>СГ.02</t>
  </si>
  <si>
    <t>СГ.03</t>
  </si>
  <si>
    <t>СГ.04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</si>
  <si>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</si>
  <si>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</si>
  <si>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</si>
  <si>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</si>
  <si>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</si>
  <si>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</si>
  <si>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</si>
  <si>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</si>
  <si>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</si>
  <si>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</si>
  <si>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</si>
  <si>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 xml:space="preserve">III  </t>
  </si>
  <si>
    <t>Основы финансовой грамотности</t>
  </si>
  <si>
    <t>ОП.07.</t>
  </si>
  <si>
    <t>ГИА.00</t>
  </si>
  <si>
    <t>МДК.04.02.</t>
  </si>
  <si>
    <t>МДК.05.01.</t>
  </si>
  <si>
    <t>УП.05.</t>
  </si>
  <si>
    <t>ПП.05.</t>
  </si>
  <si>
    <t>ЭК.05</t>
  </si>
  <si>
    <t>Введение в специальность</t>
  </si>
  <si>
    <t>38.02.03 ОПЕРАЦИОННАЯ ДЕЯТЕЛЬНОСТЬ В ЛОГИСТИКЕ</t>
  </si>
  <si>
    <t>Операционный логист</t>
  </si>
  <si>
    <t>Нормативный срок обучения -  2 года 10 месяцев</t>
  </si>
  <si>
    <t xml:space="preserve"> Государственная  итоговая аттестация проводится в форме демонстрационного экзамена и защиты дипломного проекта (работы)</t>
  </si>
  <si>
    <t>Моделирование логистических систем</t>
  </si>
  <si>
    <t>Информационное обеспечение логистических процессов</t>
  </si>
  <si>
    <t>Экономика организации</t>
  </si>
  <si>
    <t>Статистика</t>
  </si>
  <si>
    <t>Документационное обеспечение управления</t>
  </si>
  <si>
    <t>Финансы, денежное обращение и кредит</t>
  </si>
  <si>
    <t>Бухгалтерский учет логистических операций</t>
  </si>
  <si>
    <t>ОП.08.</t>
  </si>
  <si>
    <t>ОП.09.</t>
  </si>
  <si>
    <t>ОП.10.</t>
  </si>
  <si>
    <t>Основы логистической деятельности</t>
  </si>
  <si>
    <t>Налоги и налогообложение</t>
  </si>
  <si>
    <t>Менеджмент</t>
  </si>
  <si>
    <t>ОП.11.</t>
  </si>
  <si>
    <t>Правовое обеспечение профессиональной деятельности</t>
  </si>
  <si>
    <t>Планирование и организация логистических процессов в закупках и складировании</t>
  </si>
  <si>
    <t>Логистика закупок</t>
  </si>
  <si>
    <t>Складская логистика</t>
  </si>
  <si>
    <t>Планирование и организация логистических процессов в производстве и распределении</t>
  </si>
  <si>
    <t>Производственная логистика</t>
  </si>
  <si>
    <t>Распределительная логистика</t>
  </si>
  <si>
    <t>Трудовые функции по должности 27772 Экспедитор по перевозке грузов</t>
  </si>
  <si>
    <t>Освоение видов работ по профессии рабочего 12759 Кладовщик</t>
  </si>
  <si>
    <t xml:space="preserve">ЭК.01 </t>
  </si>
  <si>
    <t>Планирование и организация логистических процессов в транспортировке и сервисном обслуживании</t>
  </si>
  <si>
    <t>Транспортная логистика</t>
  </si>
  <si>
    <t>Логистика сервисного обслуживания</t>
  </si>
  <si>
    <t>МДК.03.03.</t>
  </si>
  <si>
    <t>Планирование и оценка эффективности работы логистических систем, контроль логистических операций</t>
  </si>
  <si>
    <t>Основы планирования логистических операций</t>
  </si>
  <si>
    <t>Оценка эффективности и контроль логистических систем</t>
  </si>
  <si>
    <t>ЭМ.04</t>
  </si>
  <si>
    <t>Освоение видов работ по профессии рабочего 11453 Водитель погрузчика</t>
  </si>
  <si>
    <t xml:space="preserve">Уровень образования - основное общее </t>
  </si>
  <si>
    <t>УТВЕРЖДЕНО</t>
  </si>
  <si>
    <t>ПМ. 05*</t>
  </si>
  <si>
    <t>Обеспечение транспортно-экспедиционной деятельности</t>
  </si>
  <si>
    <t>Виды работ по профессии рабочего 11453 Водитель погрузчика</t>
  </si>
  <si>
    <t>Цифровые технологии в логистике</t>
  </si>
  <si>
    <t>Психология делового общения</t>
  </si>
  <si>
    <t>1,2,3</t>
  </si>
  <si>
    <t>Дисц МДК</t>
  </si>
  <si>
    <t>2 к</t>
  </si>
  <si>
    <t>11</t>
  </si>
  <si>
    <t>6 к</t>
  </si>
  <si>
    <t>5 к</t>
  </si>
  <si>
    <t>4 к</t>
  </si>
  <si>
    <t>ОП.12.в</t>
  </si>
  <si>
    <t>по программе подготовки специалистов среднего звена</t>
  </si>
  <si>
    <t>ОП.13.в</t>
  </si>
  <si>
    <t>ОП.14.ц</t>
  </si>
  <si>
    <t>Основы курсового и дипломного проектирования</t>
  </si>
  <si>
    <t>МДК.01.03.*в</t>
  </si>
  <si>
    <t>МДК.03.04.*в</t>
  </si>
  <si>
    <t>СГ.07в</t>
  </si>
  <si>
    <t>Основы деловой культуры и культуры речи</t>
  </si>
  <si>
    <t>Курсовой проект (работа)</t>
  </si>
  <si>
    <t>Теоретические занятия</t>
  </si>
  <si>
    <t xml:space="preserve">В т.ч. в форме практической подготовки </t>
  </si>
  <si>
    <t>Объем образовательной программы, распределенной по курсам и семестрам</t>
  </si>
  <si>
    <t>СГ.05в</t>
  </si>
  <si>
    <t>СГ.06в</t>
  </si>
  <si>
    <t xml:space="preserve"> № 122/1 от "04 " апреля 2025 г.</t>
  </si>
  <si>
    <t>3.  Учебный план 38.02.03 9 кл П</t>
  </si>
  <si>
    <t>Учебный план 38.02.03 9 кл П</t>
  </si>
  <si>
    <t xml:space="preserve">Экзамен по модулю </t>
  </si>
  <si>
    <t>ЭМ.02</t>
  </si>
  <si>
    <t xml:space="preserve">ЭК.03 </t>
  </si>
  <si>
    <t>1476/41</t>
  </si>
  <si>
    <t>792/22</t>
  </si>
  <si>
    <t>216/6</t>
  </si>
  <si>
    <t>252/7</t>
  </si>
  <si>
    <t>3744/104</t>
  </si>
  <si>
    <t>4428/147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</si>
</sst>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0" fontId="15" fillId="4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4" fillId="0" borderId="0" xfId="0" applyFont="1"/>
    <xf numFmtId="0" fontId="0" fillId="0" borderId="0" xfId="0" applyAlignment="1"/>
    <xf numFmtId="0" fontId="16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8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textRotation="255"/>
    </xf>
    <xf numFmtId="0" fontId="15" fillId="4" borderId="2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/>
    </xf>
    <xf numFmtId="1" fontId="15" fillId="4" borderId="3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0" fillId="0" borderId="0" xfId="0" applyFont="1" applyAlignment="1"/>
    <xf numFmtId="0" fontId="6" fillId="3" borderId="12" xfId="0" applyFont="1" applyFill="1" applyBorder="1" applyAlignment="1">
      <alignment horizontal="center" vertical="center"/>
    </xf>
    <xf numFmtId="0" fontId="0" fillId="0" borderId="30" xfId="0" applyBorder="1"/>
    <xf numFmtId="0" fontId="6" fillId="0" borderId="3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9" fillId="5" borderId="13" xfId="0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49" fontId="19" fillId="6" borderId="4" xfId="0" applyNumberFormat="1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0" borderId="7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9" fillId="0" borderId="7" xfId="0" applyFont="1" applyBorder="1" applyAlignment="1"/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justify" vertical="center"/>
    </xf>
    <xf numFmtId="0" fontId="9" fillId="5" borderId="1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/>
    </xf>
    <xf numFmtId="0" fontId="19" fillId="4" borderId="32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justify" vertical="center" wrapText="1"/>
    </xf>
    <xf numFmtId="0" fontId="1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0" xfId="0" applyFont="1" applyBorder="1"/>
    <xf numFmtId="0" fontId="9" fillId="0" borderId="23" xfId="0" applyFont="1" applyBorder="1"/>
    <xf numFmtId="0" fontId="19" fillId="3" borderId="12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9" fillId="0" borderId="33" xfId="0" applyFont="1" applyBorder="1" applyAlignment="1"/>
    <xf numFmtId="0" fontId="9" fillId="0" borderId="20" xfId="0" applyFont="1" applyBorder="1"/>
    <xf numFmtId="0" fontId="21" fillId="5" borderId="23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wrapText="1"/>
    </xf>
    <xf numFmtId="0" fontId="21" fillId="5" borderId="20" xfId="0" applyFont="1" applyFill="1" applyBorder="1" applyAlignment="1">
      <alignment horizontal="center" wrapText="1"/>
    </xf>
    <xf numFmtId="0" fontId="23" fillId="0" borderId="0" xfId="0" applyFont="1"/>
    <xf numFmtId="0" fontId="19" fillId="5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0" xfId="0" applyFill="1" applyAlignment="1"/>
    <xf numFmtId="0" fontId="16" fillId="0" borderId="0" xfId="0" applyFont="1" applyBorder="1" applyAlignment="1">
      <alignment horizontal="center"/>
    </xf>
    <xf numFmtId="0" fontId="18" fillId="5" borderId="40" xfId="0" applyFont="1" applyFill="1" applyBorder="1" applyAlignment="1">
      <alignment horizontal="center" vertical="center" textRotation="90" wrapText="1"/>
    </xf>
    <xf numFmtId="0" fontId="18" fillId="5" borderId="41" xfId="0" applyFont="1" applyFill="1" applyBorder="1" applyAlignment="1">
      <alignment horizontal="center" vertical="center" textRotation="90" wrapText="1"/>
    </xf>
    <xf numFmtId="0" fontId="18" fillId="5" borderId="23" xfId="0" applyFont="1" applyFill="1" applyBorder="1" applyAlignment="1">
      <alignment horizontal="center" vertical="center" textRotation="90" wrapText="1"/>
    </xf>
    <xf numFmtId="0" fontId="19" fillId="5" borderId="2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" fontId="19" fillId="5" borderId="25" xfId="0" applyNumberFormat="1" applyFont="1" applyFill="1" applyBorder="1" applyAlignment="1">
      <alignment horizontal="center" vertical="center" textRotation="90"/>
    </xf>
    <xf numFmtId="1" fontId="19" fillId="5" borderId="3" xfId="0" applyNumberFormat="1" applyFont="1" applyFill="1" applyBorder="1" applyAlignment="1">
      <alignment horizontal="center" vertical="center" textRotation="90"/>
    </xf>
    <xf numFmtId="1" fontId="19" fillId="5" borderId="32" xfId="0" applyNumberFormat="1" applyFont="1" applyFill="1" applyBorder="1" applyAlignment="1">
      <alignment horizontal="center" vertical="center" textRotation="90"/>
    </xf>
    <xf numFmtId="0" fontId="18" fillId="5" borderId="2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 textRotation="90" wrapText="1"/>
    </xf>
    <xf numFmtId="0" fontId="18" fillId="5" borderId="5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center" vertical="center" textRotation="90" wrapText="1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5" borderId="4" xfId="0" applyFont="1" applyFill="1" applyBorder="1" applyAlignment="1">
      <alignment horizontal="center" vertical="center" textRotation="90" wrapText="1"/>
    </xf>
    <xf numFmtId="0" fontId="16" fillId="0" borderId="30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5" borderId="2" xfId="0" applyFont="1" applyFill="1" applyBorder="1" applyAlignment="1">
      <alignment horizontal="center" vertical="distributed"/>
    </xf>
    <xf numFmtId="0" fontId="18" fillId="5" borderId="12" xfId="0" applyFont="1" applyFill="1" applyBorder="1" applyAlignment="1">
      <alignment horizontal="center" vertical="distributed"/>
    </xf>
    <xf numFmtId="0" fontId="18" fillId="5" borderId="37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44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textRotation="90" wrapText="1"/>
    </xf>
    <xf numFmtId="0" fontId="18" fillId="5" borderId="3" xfId="0" applyFont="1" applyFill="1" applyBorder="1" applyAlignment="1">
      <alignment horizontal="left" vertical="center" textRotation="90" wrapText="1"/>
    </xf>
    <xf numFmtId="0" fontId="18" fillId="5" borderId="4" xfId="0" applyFont="1" applyFill="1" applyBorder="1" applyAlignment="1">
      <alignment horizontal="left" vertical="center" textRotation="90" wrapText="1"/>
    </xf>
    <xf numFmtId="0" fontId="18" fillId="5" borderId="24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distributed"/>
    </xf>
    <xf numFmtId="0" fontId="18" fillId="5" borderId="11" xfId="0" applyFont="1" applyFill="1" applyBorder="1" applyAlignment="1">
      <alignment horizontal="center" vertical="distributed"/>
    </xf>
    <xf numFmtId="0" fontId="18" fillId="5" borderId="42" xfId="0" applyFont="1" applyFill="1" applyBorder="1" applyAlignment="1">
      <alignment horizontal="center" vertical="distributed"/>
    </xf>
    <xf numFmtId="0" fontId="18" fillId="5" borderId="6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Alignment="1"/>
    <xf numFmtId="49" fontId="16" fillId="0" borderId="14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90"/>
    </xf>
    <xf numFmtId="0" fontId="16" fillId="0" borderId="18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89"/>
    </xf>
    <xf numFmtId="0" fontId="16" fillId="0" borderId="2" xfId="0" applyFont="1" applyBorder="1" applyAlignment="1">
      <alignment horizontal="center" vertical="center" textRotation="89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view="pageLayout" topLeftCell="A64" zoomScale="90" zoomScalePageLayoutView="90" workbookViewId="0">
      <selection activeCell="B69" sqref="B69"/>
    </sheetView>
  </sheetViews>
  <sheetFormatPr defaultRowHeight="15" x14ac:dyDescent="0.25"/>
  <cols>
    <col min="1" max="1" width="12.7109375" style="2" customWidth="1"/>
    <col min="2" max="2" width="52.28515625" style="2" customWidth="1"/>
    <col min="3" max="3" width="4.5703125" style="2" customWidth="1"/>
    <col min="4" max="4" width="3.85546875" style="2" customWidth="1"/>
    <col min="5" max="5" width="4.7109375" style="2" customWidth="1"/>
    <col min="6" max="6" width="4.5703125" style="2" customWidth="1"/>
    <col min="7" max="7" width="6.28515625" style="2" customWidth="1"/>
    <col min="8" max="8" width="5.7109375" style="2" customWidth="1"/>
    <col min="9" max="10" width="5.28515625" style="2" customWidth="1"/>
    <col min="11" max="12" width="4.28515625" style="2" customWidth="1"/>
    <col min="13" max="14" width="4.42578125" style="2" customWidth="1"/>
    <col min="15" max="15" width="6" style="2" customWidth="1"/>
    <col min="16" max="16" width="6.5703125" style="2" customWidth="1"/>
    <col min="17" max="17" width="7.140625" style="2" customWidth="1"/>
    <col min="18" max="18" width="6" style="2" customWidth="1"/>
    <col min="19" max="19" width="5" style="2" customWidth="1"/>
    <col min="20" max="20" width="6.140625" style="2" customWidth="1"/>
    <col min="21" max="21" width="5" style="2" customWidth="1"/>
    <col min="22" max="22" width="5.28515625" style="2" customWidth="1"/>
    <col min="23" max="23" width="6.7109375" style="2" customWidth="1"/>
    <col min="24" max="24" width="5.5703125" style="2" customWidth="1"/>
    <col min="25" max="25" width="5.85546875" style="2" customWidth="1"/>
    <col min="26" max="16384" width="9.140625" style="2"/>
  </cols>
  <sheetData>
    <row r="1" spans="1:32" ht="19.5" thickBot="1" x14ac:dyDescent="0.35">
      <c r="A1" s="238" t="s">
        <v>277</v>
      </c>
      <c r="B1" s="238"/>
      <c r="C1" s="238"/>
      <c r="D1" s="238"/>
      <c r="E1" s="238"/>
      <c r="F1" s="238"/>
      <c r="G1" s="238"/>
      <c r="H1" s="238"/>
      <c r="I1" s="238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2" ht="27.75" customHeight="1" x14ac:dyDescent="0.25">
      <c r="A2" s="259" t="s">
        <v>182</v>
      </c>
      <c r="B2" s="262" t="s">
        <v>159</v>
      </c>
      <c r="C2" s="265" t="s">
        <v>11</v>
      </c>
      <c r="D2" s="266"/>
      <c r="E2" s="266"/>
      <c r="F2" s="267"/>
      <c r="G2" s="270" t="s">
        <v>155</v>
      </c>
      <c r="H2" s="271"/>
      <c r="I2" s="271"/>
      <c r="J2" s="271"/>
      <c r="K2" s="271"/>
      <c r="L2" s="271"/>
      <c r="M2" s="271"/>
      <c r="N2" s="272"/>
      <c r="O2" s="247" t="s">
        <v>12</v>
      </c>
      <c r="P2" s="247"/>
      <c r="Q2" s="247"/>
      <c r="R2" s="247"/>
      <c r="S2" s="247"/>
      <c r="T2" s="247"/>
      <c r="U2" s="247"/>
      <c r="V2" s="247"/>
      <c r="W2" s="248"/>
      <c r="X2" s="239" t="s">
        <v>165</v>
      </c>
      <c r="Y2" s="241" t="s">
        <v>166</v>
      </c>
    </row>
    <row r="3" spans="1:32" ht="23.25" customHeight="1" x14ac:dyDescent="0.25">
      <c r="A3" s="260"/>
      <c r="B3" s="263"/>
      <c r="C3" s="268"/>
      <c r="D3" s="247"/>
      <c r="E3" s="247"/>
      <c r="F3" s="269"/>
      <c r="G3" s="220" t="s">
        <v>156</v>
      </c>
      <c r="H3" s="243" t="s">
        <v>164</v>
      </c>
      <c r="I3" s="243"/>
      <c r="J3" s="243"/>
      <c r="K3" s="243"/>
      <c r="L3" s="243"/>
      <c r="M3" s="243"/>
      <c r="N3" s="244"/>
      <c r="O3" s="245" t="s">
        <v>273</v>
      </c>
      <c r="P3" s="245"/>
      <c r="Q3" s="245"/>
      <c r="R3" s="245"/>
      <c r="S3" s="245"/>
      <c r="T3" s="245"/>
      <c r="U3" s="245"/>
      <c r="V3" s="245"/>
      <c r="W3" s="246"/>
      <c r="X3" s="239"/>
      <c r="Y3" s="241"/>
    </row>
    <row r="4" spans="1:32" ht="25.9" customHeight="1" x14ac:dyDescent="0.25">
      <c r="A4" s="260"/>
      <c r="B4" s="263"/>
      <c r="C4" s="220" t="s">
        <v>42</v>
      </c>
      <c r="D4" s="221" t="s">
        <v>43</v>
      </c>
      <c r="E4" s="221" t="s">
        <v>44</v>
      </c>
      <c r="F4" s="221" t="s">
        <v>45</v>
      </c>
      <c r="G4" s="220"/>
      <c r="H4" s="220" t="s">
        <v>272</v>
      </c>
      <c r="I4" s="273" t="s">
        <v>161</v>
      </c>
      <c r="J4" s="249"/>
      <c r="K4" s="221" t="s">
        <v>162</v>
      </c>
      <c r="L4" s="221" t="s">
        <v>270</v>
      </c>
      <c r="M4" s="221" t="s">
        <v>154</v>
      </c>
      <c r="N4" s="209" t="s">
        <v>163</v>
      </c>
      <c r="O4" s="249" t="s">
        <v>13</v>
      </c>
      <c r="P4" s="250"/>
      <c r="Q4" s="251"/>
      <c r="R4" s="252" t="s">
        <v>14</v>
      </c>
      <c r="S4" s="252"/>
      <c r="T4" s="253"/>
      <c r="U4" s="254" t="s">
        <v>196</v>
      </c>
      <c r="V4" s="254"/>
      <c r="W4" s="255"/>
      <c r="X4" s="239"/>
      <c r="Y4" s="241"/>
    </row>
    <row r="5" spans="1:32" ht="25.15" customHeight="1" x14ac:dyDescent="0.25">
      <c r="A5" s="260"/>
      <c r="B5" s="263"/>
      <c r="C5" s="220"/>
      <c r="D5" s="222"/>
      <c r="E5" s="222"/>
      <c r="F5" s="222"/>
      <c r="G5" s="220"/>
      <c r="H5" s="220"/>
      <c r="I5" s="235" t="s">
        <v>271</v>
      </c>
      <c r="J5" s="256" t="s">
        <v>160</v>
      </c>
      <c r="K5" s="222"/>
      <c r="L5" s="222"/>
      <c r="M5" s="222"/>
      <c r="N5" s="210"/>
      <c r="O5" s="232" t="s">
        <v>167</v>
      </c>
      <c r="P5" s="235" t="s">
        <v>168</v>
      </c>
      <c r="Q5" s="209" t="s">
        <v>169</v>
      </c>
      <c r="R5" s="232" t="s">
        <v>20</v>
      </c>
      <c r="S5" s="235" t="s">
        <v>170</v>
      </c>
      <c r="T5" s="209" t="s">
        <v>171</v>
      </c>
      <c r="U5" s="232" t="s">
        <v>197</v>
      </c>
      <c r="V5" s="235" t="s">
        <v>198</v>
      </c>
      <c r="W5" s="209" t="s">
        <v>199</v>
      </c>
      <c r="X5" s="239"/>
      <c r="Y5" s="241"/>
    </row>
    <row r="6" spans="1:32" ht="26.25" customHeight="1" x14ac:dyDescent="0.25">
      <c r="A6" s="260"/>
      <c r="B6" s="263"/>
      <c r="C6" s="220"/>
      <c r="D6" s="222"/>
      <c r="E6" s="222"/>
      <c r="F6" s="222"/>
      <c r="G6" s="220"/>
      <c r="H6" s="220"/>
      <c r="I6" s="236"/>
      <c r="J6" s="257"/>
      <c r="K6" s="222"/>
      <c r="L6" s="222"/>
      <c r="M6" s="222"/>
      <c r="N6" s="210"/>
      <c r="O6" s="233"/>
      <c r="P6" s="236"/>
      <c r="Q6" s="210"/>
      <c r="R6" s="233"/>
      <c r="S6" s="236"/>
      <c r="T6" s="210"/>
      <c r="U6" s="233"/>
      <c r="V6" s="236"/>
      <c r="W6" s="210"/>
      <c r="X6" s="239"/>
      <c r="Y6" s="241"/>
    </row>
    <row r="7" spans="1:32" ht="39" customHeight="1" x14ac:dyDescent="0.25">
      <c r="A7" s="261"/>
      <c r="B7" s="264"/>
      <c r="C7" s="220"/>
      <c r="D7" s="223"/>
      <c r="E7" s="223"/>
      <c r="F7" s="223"/>
      <c r="G7" s="220"/>
      <c r="H7" s="220"/>
      <c r="I7" s="237"/>
      <c r="J7" s="258"/>
      <c r="K7" s="223"/>
      <c r="L7" s="223"/>
      <c r="M7" s="223"/>
      <c r="N7" s="211"/>
      <c r="O7" s="234"/>
      <c r="P7" s="237"/>
      <c r="Q7" s="211"/>
      <c r="R7" s="234"/>
      <c r="S7" s="237"/>
      <c r="T7" s="211"/>
      <c r="U7" s="234"/>
      <c r="V7" s="237"/>
      <c r="W7" s="211"/>
      <c r="X7" s="240"/>
      <c r="Y7" s="242"/>
    </row>
    <row r="8" spans="1:32" x14ac:dyDescent="0.25">
      <c r="A8" s="60">
        <v>1</v>
      </c>
      <c r="B8" s="22">
        <v>2</v>
      </c>
      <c r="C8" s="99" t="s">
        <v>119</v>
      </c>
      <c r="D8" s="100">
        <v>4</v>
      </c>
      <c r="E8" s="100">
        <v>5</v>
      </c>
      <c r="F8" s="101">
        <v>6</v>
      </c>
      <c r="G8" s="101">
        <v>9</v>
      </c>
      <c r="H8" s="101">
        <v>10</v>
      </c>
      <c r="I8" s="101">
        <v>11</v>
      </c>
      <c r="J8" s="101">
        <v>12</v>
      </c>
      <c r="K8" s="101">
        <v>13</v>
      </c>
      <c r="L8" s="101">
        <v>14</v>
      </c>
      <c r="M8" s="102">
        <v>15</v>
      </c>
      <c r="N8" s="103">
        <v>16</v>
      </c>
      <c r="O8" s="101">
        <v>17</v>
      </c>
      <c r="P8" s="104">
        <v>18</v>
      </c>
      <c r="Q8" s="103">
        <v>19</v>
      </c>
      <c r="R8" s="101">
        <v>20</v>
      </c>
      <c r="S8" s="104">
        <v>21</v>
      </c>
      <c r="T8" s="103">
        <v>22</v>
      </c>
      <c r="U8" s="101">
        <v>23</v>
      </c>
      <c r="V8" s="104">
        <v>24</v>
      </c>
      <c r="W8" s="103">
        <v>28</v>
      </c>
      <c r="X8" s="101">
        <v>29</v>
      </c>
      <c r="Y8" s="101">
        <v>30</v>
      </c>
      <c r="Z8" s="3"/>
      <c r="AA8" s="3"/>
      <c r="AB8" s="3"/>
      <c r="AC8" s="3"/>
      <c r="AD8" s="3"/>
      <c r="AE8" s="3"/>
      <c r="AF8" s="3"/>
    </row>
    <row r="9" spans="1:32" ht="22.5" customHeight="1" x14ac:dyDescent="0.25">
      <c r="A9" s="84" t="s">
        <v>157</v>
      </c>
      <c r="B9" s="85" t="s">
        <v>158</v>
      </c>
      <c r="C9" s="105" t="s">
        <v>257</v>
      </c>
      <c r="D9" s="106">
        <v>2</v>
      </c>
      <c r="E9" s="106">
        <v>9</v>
      </c>
      <c r="F9" s="107">
        <v>5</v>
      </c>
      <c r="G9" s="107">
        <f t="shared" ref="G9:Y9" si="0">SUM(G10:G24)</f>
        <v>1476</v>
      </c>
      <c r="H9" s="107">
        <f t="shared" si="0"/>
        <v>326</v>
      </c>
      <c r="I9" s="107">
        <f t="shared" si="0"/>
        <v>1118</v>
      </c>
      <c r="J9" s="107">
        <f t="shared" si="0"/>
        <v>326</v>
      </c>
      <c r="K9" s="107">
        <f t="shared" si="0"/>
        <v>0</v>
      </c>
      <c r="L9" s="107">
        <f t="shared" si="0"/>
        <v>0</v>
      </c>
      <c r="M9" s="107">
        <f t="shared" si="0"/>
        <v>0</v>
      </c>
      <c r="N9" s="108">
        <f t="shared" si="0"/>
        <v>58</v>
      </c>
      <c r="O9" s="109">
        <f t="shared" si="0"/>
        <v>612</v>
      </c>
      <c r="P9" s="107">
        <f t="shared" si="0"/>
        <v>792</v>
      </c>
      <c r="Q9" s="108">
        <f t="shared" si="0"/>
        <v>1404</v>
      </c>
      <c r="R9" s="109">
        <f>SUM(R10:R24)</f>
        <v>72</v>
      </c>
      <c r="S9" s="107">
        <f t="shared" si="0"/>
        <v>0</v>
      </c>
      <c r="T9" s="108">
        <f t="shared" si="0"/>
        <v>72</v>
      </c>
      <c r="U9" s="109">
        <f t="shared" si="0"/>
        <v>0</v>
      </c>
      <c r="V9" s="107">
        <f t="shared" si="0"/>
        <v>0</v>
      </c>
      <c r="W9" s="108">
        <f t="shared" si="0"/>
        <v>0</v>
      </c>
      <c r="X9" s="109">
        <f t="shared" si="0"/>
        <v>0</v>
      </c>
      <c r="Y9" s="107">
        <f t="shared" si="0"/>
        <v>0</v>
      </c>
      <c r="Z9" s="3"/>
      <c r="AA9" s="3"/>
      <c r="AB9" s="3"/>
      <c r="AC9" s="3"/>
      <c r="AD9" s="3"/>
      <c r="AE9" s="3"/>
      <c r="AF9" s="3"/>
    </row>
    <row r="10" spans="1:32" x14ac:dyDescent="0.25">
      <c r="A10" s="86" t="s">
        <v>120</v>
      </c>
      <c r="B10" s="87" t="s">
        <v>121</v>
      </c>
      <c r="C10" s="110" t="s">
        <v>146</v>
      </c>
      <c r="D10" s="111"/>
      <c r="E10" s="111"/>
      <c r="F10" s="224" t="s">
        <v>256</v>
      </c>
      <c r="G10" s="131">
        <f>Q10+T10+W10</f>
        <v>72</v>
      </c>
      <c r="H10" s="193">
        <f>J10</f>
        <v>18</v>
      </c>
      <c r="I10" s="193">
        <f>G10-J10</f>
        <v>54</v>
      </c>
      <c r="J10" s="194">
        <v>18</v>
      </c>
      <c r="K10" s="137"/>
      <c r="L10" s="137"/>
      <c r="M10" s="137"/>
      <c r="N10" s="112">
        <v>6</v>
      </c>
      <c r="O10" s="113">
        <v>34</v>
      </c>
      <c r="P10" s="114">
        <v>38</v>
      </c>
      <c r="Q10" s="115">
        <f>P10+O10</f>
        <v>72</v>
      </c>
      <c r="R10" s="114"/>
      <c r="S10" s="111"/>
      <c r="T10" s="116">
        <f>+S10+R10</f>
        <v>0</v>
      </c>
      <c r="U10" s="117"/>
      <c r="V10" s="118"/>
      <c r="W10" s="116">
        <f>+V10+U10</f>
        <v>0</v>
      </c>
      <c r="X10" s="138"/>
      <c r="Y10" s="112"/>
      <c r="Z10" s="3"/>
      <c r="AA10" s="3"/>
      <c r="AB10" s="3"/>
      <c r="AC10" s="3"/>
      <c r="AD10" s="3"/>
      <c r="AE10" s="3"/>
      <c r="AF10" s="3"/>
    </row>
    <row r="11" spans="1:32" ht="15" customHeight="1" x14ac:dyDescent="0.25">
      <c r="A11" s="86" t="s">
        <v>122</v>
      </c>
      <c r="B11" s="87" t="s">
        <v>123</v>
      </c>
      <c r="C11" s="110" t="s">
        <v>146</v>
      </c>
      <c r="D11" s="96"/>
      <c r="E11" s="96"/>
      <c r="F11" s="225"/>
      <c r="G11" s="131">
        <f t="shared" ref="G11:G24" si="1">Q11+T11+W11</f>
        <v>108</v>
      </c>
      <c r="H11" s="193">
        <f t="shared" ref="H11:H23" si="2">J11</f>
        <v>18</v>
      </c>
      <c r="I11" s="193">
        <f t="shared" ref="I11:I23" si="3">G11-J11</f>
        <v>90</v>
      </c>
      <c r="J11" s="196">
        <v>18</v>
      </c>
      <c r="K11" s="123"/>
      <c r="L11" s="123"/>
      <c r="M11" s="123"/>
      <c r="N11" s="112">
        <v>6</v>
      </c>
      <c r="O11" s="113">
        <v>48</v>
      </c>
      <c r="P11" s="113">
        <v>60</v>
      </c>
      <c r="Q11" s="115">
        <f t="shared" ref="Q11:Q24" si="4">P11+O11</f>
        <v>108</v>
      </c>
      <c r="R11" s="113"/>
      <c r="S11" s="96"/>
      <c r="T11" s="116">
        <f t="shared" ref="T11:T24" si="5">+S11+R11</f>
        <v>0</v>
      </c>
      <c r="U11" s="117"/>
      <c r="V11" s="118"/>
      <c r="W11" s="116">
        <f t="shared" ref="W11:W24" si="6">+V11+U11</f>
        <v>0</v>
      </c>
      <c r="X11" s="139"/>
      <c r="Y11" s="121"/>
      <c r="Z11" s="3"/>
      <c r="AA11" s="3"/>
      <c r="AB11" s="3"/>
      <c r="AC11" s="3"/>
      <c r="AD11" s="3"/>
      <c r="AE11" s="3"/>
      <c r="AF11" s="3"/>
    </row>
    <row r="12" spans="1:32" ht="15" customHeight="1" x14ac:dyDescent="0.25">
      <c r="A12" s="86" t="s">
        <v>124</v>
      </c>
      <c r="B12" s="87" t="s">
        <v>125</v>
      </c>
      <c r="C12" s="96">
        <v>1</v>
      </c>
      <c r="D12" s="96"/>
      <c r="E12" s="96">
        <v>2</v>
      </c>
      <c r="F12" s="96"/>
      <c r="G12" s="131">
        <f t="shared" si="1"/>
        <v>136</v>
      </c>
      <c r="H12" s="193">
        <f t="shared" si="2"/>
        <v>12</v>
      </c>
      <c r="I12" s="193">
        <f t="shared" si="3"/>
        <v>124</v>
      </c>
      <c r="J12" s="196">
        <v>12</v>
      </c>
      <c r="K12" s="123"/>
      <c r="L12" s="123"/>
      <c r="M12" s="123"/>
      <c r="N12" s="112">
        <v>2</v>
      </c>
      <c r="O12" s="113">
        <v>60</v>
      </c>
      <c r="P12" s="113">
        <v>76</v>
      </c>
      <c r="Q12" s="115">
        <f t="shared" si="4"/>
        <v>136</v>
      </c>
      <c r="R12" s="113"/>
      <c r="S12" s="96"/>
      <c r="T12" s="116">
        <f t="shared" si="5"/>
        <v>0</v>
      </c>
      <c r="U12" s="117"/>
      <c r="V12" s="118"/>
      <c r="W12" s="116">
        <f t="shared" si="6"/>
        <v>0</v>
      </c>
      <c r="X12" s="139"/>
      <c r="Y12" s="121"/>
      <c r="Z12" s="3"/>
      <c r="AA12" s="3"/>
      <c r="AB12" s="3"/>
      <c r="AC12" s="3"/>
      <c r="AD12" s="3"/>
      <c r="AE12" s="3"/>
      <c r="AF12" s="3"/>
    </row>
    <row r="13" spans="1:32" ht="15" customHeight="1" x14ac:dyDescent="0.25">
      <c r="A13" s="86" t="s">
        <v>126</v>
      </c>
      <c r="B13" s="88" t="s">
        <v>118</v>
      </c>
      <c r="C13" s="96">
        <v>1</v>
      </c>
      <c r="D13" s="96"/>
      <c r="E13" s="96">
        <v>2</v>
      </c>
      <c r="F13" s="96"/>
      <c r="G13" s="131">
        <f t="shared" si="1"/>
        <v>108</v>
      </c>
      <c r="H13" s="193">
        <f t="shared" si="2"/>
        <v>18</v>
      </c>
      <c r="I13" s="193">
        <f t="shared" si="3"/>
        <v>90</v>
      </c>
      <c r="J13" s="196">
        <v>18</v>
      </c>
      <c r="K13" s="123"/>
      <c r="L13" s="123"/>
      <c r="M13" s="123"/>
      <c r="N13" s="112">
        <v>2</v>
      </c>
      <c r="O13" s="113">
        <v>48</v>
      </c>
      <c r="P13" s="113">
        <v>60</v>
      </c>
      <c r="Q13" s="115">
        <f t="shared" si="4"/>
        <v>108</v>
      </c>
      <c r="R13" s="113"/>
      <c r="S13" s="96"/>
      <c r="T13" s="116">
        <f t="shared" si="5"/>
        <v>0</v>
      </c>
      <c r="U13" s="117"/>
      <c r="V13" s="118"/>
      <c r="W13" s="116">
        <f t="shared" si="6"/>
        <v>0</v>
      </c>
      <c r="X13" s="139"/>
      <c r="Y13" s="121"/>
      <c r="Z13" s="3"/>
      <c r="AA13" s="3"/>
      <c r="AB13" s="3"/>
      <c r="AC13" s="3"/>
      <c r="AD13" s="3"/>
      <c r="AE13" s="3"/>
      <c r="AF13" s="3"/>
    </row>
    <row r="14" spans="1:32" ht="16.899999999999999" customHeight="1" x14ac:dyDescent="0.25">
      <c r="A14" s="86" t="s">
        <v>127</v>
      </c>
      <c r="B14" s="88" t="s">
        <v>128</v>
      </c>
      <c r="C14" s="96">
        <v>1</v>
      </c>
      <c r="D14" s="96"/>
      <c r="E14" s="96">
        <v>2</v>
      </c>
      <c r="F14" s="96"/>
      <c r="G14" s="131">
        <f t="shared" si="1"/>
        <v>72</v>
      </c>
      <c r="H14" s="193">
        <f t="shared" si="2"/>
        <v>10</v>
      </c>
      <c r="I14" s="193">
        <f t="shared" si="3"/>
        <v>62</v>
      </c>
      <c r="J14" s="196">
        <v>10</v>
      </c>
      <c r="K14" s="123"/>
      <c r="L14" s="123"/>
      <c r="M14" s="123"/>
      <c r="N14" s="112">
        <v>2</v>
      </c>
      <c r="O14" s="113">
        <v>32</v>
      </c>
      <c r="P14" s="113">
        <v>40</v>
      </c>
      <c r="Q14" s="115">
        <f t="shared" si="4"/>
        <v>72</v>
      </c>
      <c r="R14" s="113"/>
      <c r="S14" s="96"/>
      <c r="T14" s="116">
        <f t="shared" si="5"/>
        <v>0</v>
      </c>
      <c r="U14" s="117"/>
      <c r="V14" s="118"/>
      <c r="W14" s="116">
        <f t="shared" si="6"/>
        <v>0</v>
      </c>
      <c r="X14" s="139"/>
      <c r="Y14" s="121"/>
      <c r="Z14" s="3"/>
      <c r="AA14" s="3"/>
      <c r="AB14" s="3"/>
      <c r="AC14" s="3"/>
      <c r="AD14" s="3"/>
      <c r="AE14" s="3"/>
      <c r="AF14" s="3"/>
    </row>
    <row r="15" spans="1:32" s="6" customFormat="1" x14ac:dyDescent="0.25">
      <c r="A15" s="86" t="s">
        <v>129</v>
      </c>
      <c r="B15" s="89" t="s">
        <v>130</v>
      </c>
      <c r="C15" s="127">
        <v>1</v>
      </c>
      <c r="D15" s="127"/>
      <c r="E15" s="127">
        <v>2</v>
      </c>
      <c r="F15" s="127"/>
      <c r="G15" s="131">
        <f t="shared" si="1"/>
        <v>72</v>
      </c>
      <c r="H15" s="193">
        <f t="shared" si="2"/>
        <v>18</v>
      </c>
      <c r="I15" s="193">
        <f t="shared" si="3"/>
        <v>54</v>
      </c>
      <c r="J15" s="196">
        <v>18</v>
      </c>
      <c r="K15" s="123"/>
      <c r="L15" s="123"/>
      <c r="M15" s="123"/>
      <c r="N15" s="69">
        <v>2</v>
      </c>
      <c r="O15" s="124">
        <v>32</v>
      </c>
      <c r="P15" s="124">
        <v>40</v>
      </c>
      <c r="Q15" s="115">
        <f t="shared" si="4"/>
        <v>72</v>
      </c>
      <c r="R15" s="124"/>
      <c r="S15" s="127"/>
      <c r="T15" s="116">
        <f t="shared" si="5"/>
        <v>0</v>
      </c>
      <c r="U15" s="117"/>
      <c r="V15" s="118"/>
      <c r="W15" s="116">
        <f t="shared" si="6"/>
        <v>0</v>
      </c>
      <c r="X15" s="140"/>
      <c r="Y15" s="141"/>
      <c r="Z15" s="4"/>
      <c r="AA15" s="4"/>
      <c r="AB15" s="4"/>
      <c r="AC15" s="4"/>
      <c r="AD15" s="4"/>
      <c r="AE15" s="4"/>
      <c r="AF15" s="4"/>
    </row>
    <row r="16" spans="1:32" ht="15" customHeight="1" x14ac:dyDescent="0.25">
      <c r="A16" s="86" t="s">
        <v>131</v>
      </c>
      <c r="B16" s="90" t="s">
        <v>132</v>
      </c>
      <c r="C16" s="96"/>
      <c r="D16" s="96"/>
      <c r="E16" s="96"/>
      <c r="F16" s="96" t="s">
        <v>254</v>
      </c>
      <c r="G16" s="131">
        <f t="shared" si="1"/>
        <v>304</v>
      </c>
      <c r="H16" s="193">
        <f t="shared" si="2"/>
        <v>20</v>
      </c>
      <c r="I16" s="193">
        <f t="shared" si="3"/>
        <v>284</v>
      </c>
      <c r="J16" s="196">
        <v>20</v>
      </c>
      <c r="K16" s="123"/>
      <c r="L16" s="123"/>
      <c r="M16" s="123"/>
      <c r="N16" s="112">
        <v>18</v>
      </c>
      <c r="O16" s="113">
        <v>92</v>
      </c>
      <c r="P16" s="113">
        <v>140</v>
      </c>
      <c r="Q16" s="115">
        <f t="shared" si="4"/>
        <v>232</v>
      </c>
      <c r="R16" s="113">
        <v>72</v>
      </c>
      <c r="S16" s="96"/>
      <c r="T16" s="116">
        <f t="shared" si="5"/>
        <v>72</v>
      </c>
      <c r="U16" s="117"/>
      <c r="V16" s="118"/>
      <c r="W16" s="116">
        <f t="shared" si="6"/>
        <v>0</v>
      </c>
      <c r="X16" s="139"/>
      <c r="Y16" s="142"/>
      <c r="Z16" s="1"/>
      <c r="AA16" s="1"/>
      <c r="AB16" s="1"/>
      <c r="AC16" s="1"/>
      <c r="AD16" s="1"/>
      <c r="AE16" s="1"/>
      <c r="AF16" s="1"/>
    </row>
    <row r="17" spans="1:30" ht="16.5" customHeight="1" x14ac:dyDescent="0.25">
      <c r="A17" s="86" t="s">
        <v>133</v>
      </c>
      <c r="B17" s="87" t="s">
        <v>134</v>
      </c>
      <c r="C17" s="127">
        <v>1</v>
      </c>
      <c r="D17" s="126"/>
      <c r="E17" s="126"/>
      <c r="F17" s="96">
        <v>2</v>
      </c>
      <c r="G17" s="131">
        <f t="shared" si="1"/>
        <v>144</v>
      </c>
      <c r="H17" s="193">
        <v>104</v>
      </c>
      <c r="I17" s="193">
        <v>40</v>
      </c>
      <c r="J17" s="196">
        <v>104</v>
      </c>
      <c r="K17" s="123"/>
      <c r="L17" s="123"/>
      <c r="M17" s="123"/>
      <c r="N17" s="69">
        <v>6</v>
      </c>
      <c r="O17" s="113">
        <v>48</v>
      </c>
      <c r="P17" s="113">
        <v>96</v>
      </c>
      <c r="Q17" s="115">
        <f t="shared" si="4"/>
        <v>144</v>
      </c>
      <c r="R17" s="113"/>
      <c r="S17" s="96"/>
      <c r="T17" s="116">
        <f t="shared" si="5"/>
        <v>0</v>
      </c>
      <c r="U17" s="117"/>
      <c r="V17" s="118"/>
      <c r="W17" s="116">
        <f t="shared" si="6"/>
        <v>0</v>
      </c>
      <c r="X17" s="140"/>
      <c r="Y17" s="141"/>
      <c r="Z17" s="53"/>
      <c r="AA17" s="6"/>
      <c r="AB17" s="6"/>
      <c r="AC17" s="6"/>
      <c r="AD17" s="6"/>
    </row>
    <row r="18" spans="1:30" ht="16.5" customHeight="1" x14ac:dyDescent="0.25">
      <c r="A18" s="86" t="s">
        <v>135</v>
      </c>
      <c r="B18" s="87" t="s">
        <v>0</v>
      </c>
      <c r="C18" s="126"/>
      <c r="D18" s="126">
        <v>1</v>
      </c>
      <c r="E18" s="126">
        <v>2</v>
      </c>
      <c r="F18" s="127"/>
      <c r="G18" s="131">
        <f t="shared" si="1"/>
        <v>72</v>
      </c>
      <c r="H18" s="193">
        <f t="shared" si="2"/>
        <v>14</v>
      </c>
      <c r="I18" s="193">
        <f t="shared" si="3"/>
        <v>58</v>
      </c>
      <c r="J18" s="196">
        <v>14</v>
      </c>
      <c r="K18" s="123"/>
      <c r="L18" s="123"/>
      <c r="M18" s="123"/>
      <c r="N18" s="69">
        <v>4</v>
      </c>
      <c r="O18" s="113">
        <v>32</v>
      </c>
      <c r="P18" s="113">
        <v>40</v>
      </c>
      <c r="Q18" s="115">
        <f t="shared" si="4"/>
        <v>72</v>
      </c>
      <c r="R18" s="113"/>
      <c r="S18" s="96"/>
      <c r="T18" s="116">
        <f t="shared" si="5"/>
        <v>0</v>
      </c>
      <c r="U18" s="117"/>
      <c r="V18" s="118"/>
      <c r="W18" s="116">
        <f t="shared" si="6"/>
        <v>0</v>
      </c>
      <c r="X18" s="140"/>
      <c r="Y18" s="141"/>
      <c r="Z18" s="53"/>
      <c r="AA18" s="6"/>
      <c r="AB18" s="6"/>
      <c r="AC18" s="6"/>
      <c r="AD18" s="6"/>
    </row>
    <row r="19" spans="1:30" ht="18" customHeight="1" x14ac:dyDescent="0.25">
      <c r="A19" s="86" t="s">
        <v>136</v>
      </c>
      <c r="B19" s="89" t="s">
        <v>152</v>
      </c>
      <c r="C19" s="126">
        <v>1</v>
      </c>
      <c r="D19" s="126"/>
      <c r="E19" s="126">
        <v>2</v>
      </c>
      <c r="F19" s="127"/>
      <c r="G19" s="131">
        <f t="shared" si="1"/>
        <v>68</v>
      </c>
      <c r="H19" s="193">
        <f t="shared" si="2"/>
        <v>16</v>
      </c>
      <c r="I19" s="193">
        <f t="shared" si="3"/>
        <v>52</v>
      </c>
      <c r="J19" s="196">
        <v>16</v>
      </c>
      <c r="K19" s="123"/>
      <c r="L19" s="123"/>
      <c r="M19" s="123"/>
      <c r="N19" s="69">
        <v>2</v>
      </c>
      <c r="O19" s="113">
        <v>32</v>
      </c>
      <c r="P19" s="113">
        <v>36</v>
      </c>
      <c r="Q19" s="115">
        <f t="shared" si="4"/>
        <v>68</v>
      </c>
      <c r="R19" s="113"/>
      <c r="S19" s="96"/>
      <c r="T19" s="116">
        <f t="shared" si="5"/>
        <v>0</v>
      </c>
      <c r="U19" s="117"/>
      <c r="V19" s="118"/>
      <c r="W19" s="116">
        <f t="shared" si="6"/>
        <v>0</v>
      </c>
      <c r="X19" s="140"/>
      <c r="Y19" s="141"/>
      <c r="Z19" s="53"/>
      <c r="AA19" s="6"/>
      <c r="AB19" s="6"/>
      <c r="AC19" s="6"/>
      <c r="AD19" s="6"/>
    </row>
    <row r="20" spans="1:30" ht="16.5" customHeight="1" x14ac:dyDescent="0.25">
      <c r="A20" s="86" t="s">
        <v>137</v>
      </c>
      <c r="B20" s="87" t="s">
        <v>138</v>
      </c>
      <c r="C20" s="126">
        <v>1</v>
      </c>
      <c r="D20" s="126"/>
      <c r="E20" s="126">
        <v>2</v>
      </c>
      <c r="F20" s="127"/>
      <c r="G20" s="131">
        <f t="shared" si="1"/>
        <v>108</v>
      </c>
      <c r="H20" s="193">
        <f t="shared" si="2"/>
        <v>40</v>
      </c>
      <c r="I20" s="193">
        <f t="shared" si="3"/>
        <v>68</v>
      </c>
      <c r="J20" s="196">
        <v>40</v>
      </c>
      <c r="K20" s="123"/>
      <c r="L20" s="123"/>
      <c r="M20" s="123"/>
      <c r="N20" s="69">
        <v>2</v>
      </c>
      <c r="O20" s="113">
        <v>54</v>
      </c>
      <c r="P20" s="113">
        <v>54</v>
      </c>
      <c r="Q20" s="115">
        <f t="shared" si="4"/>
        <v>108</v>
      </c>
      <c r="R20" s="113"/>
      <c r="S20" s="96"/>
      <c r="T20" s="116">
        <f t="shared" si="5"/>
        <v>0</v>
      </c>
      <c r="U20" s="117"/>
      <c r="V20" s="118"/>
      <c r="W20" s="116">
        <f t="shared" si="6"/>
        <v>0</v>
      </c>
      <c r="X20" s="140"/>
      <c r="Y20" s="141"/>
      <c r="Z20" s="53"/>
      <c r="AA20" s="6"/>
      <c r="AB20" s="6"/>
      <c r="AC20" s="6"/>
      <c r="AD20" s="6"/>
    </row>
    <row r="21" spans="1:30" ht="16.5" customHeight="1" x14ac:dyDescent="0.25">
      <c r="A21" s="86" t="s">
        <v>139</v>
      </c>
      <c r="B21" s="91" t="s">
        <v>140</v>
      </c>
      <c r="C21" s="126">
        <v>1</v>
      </c>
      <c r="D21" s="126"/>
      <c r="E21" s="226" t="s">
        <v>256</v>
      </c>
      <c r="F21" s="127"/>
      <c r="G21" s="131">
        <f t="shared" si="1"/>
        <v>72</v>
      </c>
      <c r="H21" s="193">
        <f t="shared" si="2"/>
        <v>8</v>
      </c>
      <c r="I21" s="193">
        <f t="shared" si="3"/>
        <v>64</v>
      </c>
      <c r="J21" s="196">
        <v>8</v>
      </c>
      <c r="K21" s="123"/>
      <c r="L21" s="123"/>
      <c r="M21" s="123"/>
      <c r="N21" s="69">
        <v>2</v>
      </c>
      <c r="O21" s="113">
        <v>32</v>
      </c>
      <c r="P21" s="113">
        <v>40</v>
      </c>
      <c r="Q21" s="115">
        <f t="shared" si="4"/>
        <v>72</v>
      </c>
      <c r="R21" s="113"/>
      <c r="S21" s="96"/>
      <c r="T21" s="116">
        <f t="shared" si="5"/>
        <v>0</v>
      </c>
      <c r="U21" s="117"/>
      <c r="V21" s="118"/>
      <c r="W21" s="116">
        <f t="shared" si="6"/>
        <v>0</v>
      </c>
      <c r="X21" s="140"/>
      <c r="Y21" s="141"/>
      <c r="Z21" s="53"/>
      <c r="AA21" s="6"/>
      <c r="AB21" s="6"/>
      <c r="AC21" s="6"/>
      <c r="AD21" s="6"/>
    </row>
    <row r="22" spans="1:30" ht="16.5" customHeight="1" x14ac:dyDescent="0.25">
      <c r="A22" s="86" t="s">
        <v>141</v>
      </c>
      <c r="B22" s="88" t="s">
        <v>142</v>
      </c>
      <c r="C22" s="126">
        <v>1</v>
      </c>
      <c r="D22" s="126"/>
      <c r="E22" s="227"/>
      <c r="F22" s="127"/>
      <c r="G22" s="131">
        <f t="shared" si="1"/>
        <v>72</v>
      </c>
      <c r="H22" s="193">
        <f t="shared" si="2"/>
        <v>8</v>
      </c>
      <c r="I22" s="193">
        <f t="shared" si="3"/>
        <v>64</v>
      </c>
      <c r="J22" s="196">
        <v>8</v>
      </c>
      <c r="K22" s="123"/>
      <c r="L22" s="123"/>
      <c r="M22" s="123"/>
      <c r="N22" s="69">
        <v>2</v>
      </c>
      <c r="O22" s="113">
        <v>32</v>
      </c>
      <c r="P22" s="113">
        <v>40</v>
      </c>
      <c r="Q22" s="115">
        <f t="shared" si="4"/>
        <v>72</v>
      </c>
      <c r="R22" s="113"/>
      <c r="S22" s="96"/>
      <c r="T22" s="116">
        <f t="shared" si="5"/>
        <v>0</v>
      </c>
      <c r="U22" s="117"/>
      <c r="V22" s="118"/>
      <c r="W22" s="116">
        <f t="shared" si="6"/>
        <v>0</v>
      </c>
      <c r="X22" s="140"/>
      <c r="Y22" s="141"/>
      <c r="Z22" s="53"/>
      <c r="AA22" s="6"/>
      <c r="AB22" s="6"/>
      <c r="AC22" s="6"/>
      <c r="AD22" s="6"/>
    </row>
    <row r="23" spans="1:30" ht="16.5" customHeight="1" x14ac:dyDescent="0.25">
      <c r="A23" s="86" t="s">
        <v>181</v>
      </c>
      <c r="B23" s="92" t="s">
        <v>209</v>
      </c>
      <c r="C23" s="126"/>
      <c r="D23" s="126">
        <v>1</v>
      </c>
      <c r="E23" s="126"/>
      <c r="F23" s="127"/>
      <c r="G23" s="131">
        <f t="shared" si="1"/>
        <v>36</v>
      </c>
      <c r="H23" s="193">
        <f t="shared" si="2"/>
        <v>22</v>
      </c>
      <c r="I23" s="193">
        <f t="shared" si="3"/>
        <v>14</v>
      </c>
      <c r="J23" s="201">
        <v>22</v>
      </c>
      <c r="K23" s="129"/>
      <c r="L23" s="129"/>
      <c r="M23" s="129"/>
      <c r="N23" s="69">
        <v>2</v>
      </c>
      <c r="O23" s="113">
        <v>36</v>
      </c>
      <c r="P23" s="113"/>
      <c r="Q23" s="115">
        <f t="shared" si="4"/>
        <v>36</v>
      </c>
      <c r="R23" s="113"/>
      <c r="S23" s="96"/>
      <c r="T23" s="116">
        <f t="shared" si="5"/>
        <v>0</v>
      </c>
      <c r="U23" s="117"/>
      <c r="V23" s="118"/>
      <c r="W23" s="116">
        <f t="shared" si="6"/>
        <v>0</v>
      </c>
      <c r="X23" s="140"/>
      <c r="Y23" s="141"/>
      <c r="Z23" s="53"/>
      <c r="AA23" s="6"/>
      <c r="AB23" s="6"/>
      <c r="AC23" s="6"/>
      <c r="AD23" s="6"/>
    </row>
    <row r="24" spans="1:30" ht="14.25" customHeight="1" x14ac:dyDescent="0.25">
      <c r="A24" s="93"/>
      <c r="B24" s="92" t="s">
        <v>143</v>
      </c>
      <c r="C24" s="87"/>
      <c r="D24" s="96">
        <v>2</v>
      </c>
      <c r="E24" s="96"/>
      <c r="F24" s="96"/>
      <c r="G24" s="131">
        <f t="shared" si="1"/>
        <v>32</v>
      </c>
      <c r="H24" s="128"/>
      <c r="I24" s="128"/>
      <c r="J24" s="129"/>
      <c r="K24" s="129"/>
      <c r="L24" s="129"/>
      <c r="M24" s="129"/>
      <c r="N24" s="112"/>
      <c r="O24" s="113"/>
      <c r="P24" s="113">
        <v>32</v>
      </c>
      <c r="Q24" s="115">
        <f t="shared" si="4"/>
        <v>32</v>
      </c>
      <c r="R24" s="113"/>
      <c r="S24" s="96"/>
      <c r="T24" s="116">
        <f t="shared" si="5"/>
        <v>0</v>
      </c>
      <c r="U24" s="117"/>
      <c r="V24" s="118"/>
      <c r="W24" s="116">
        <f t="shared" si="6"/>
        <v>0</v>
      </c>
      <c r="X24" s="140"/>
      <c r="Y24" s="141"/>
      <c r="Z24" s="6"/>
      <c r="AA24" s="6"/>
      <c r="AB24" s="6"/>
      <c r="AC24" s="6"/>
      <c r="AD24" s="6"/>
    </row>
    <row r="25" spans="1:30" ht="18" customHeight="1" x14ac:dyDescent="0.25">
      <c r="A25" s="94" t="s">
        <v>183</v>
      </c>
      <c r="B25" s="95" t="s">
        <v>184</v>
      </c>
      <c r="C25" s="130">
        <v>2</v>
      </c>
      <c r="D25" s="130">
        <v>1</v>
      </c>
      <c r="E25" s="130">
        <v>6</v>
      </c>
      <c r="F25" s="130">
        <v>0</v>
      </c>
      <c r="G25" s="130">
        <f>G26+G27+G28+G29+G31+G30+G32</f>
        <v>428</v>
      </c>
      <c r="H25" s="198">
        <f t="shared" ref="H25:Y25" si="7">H26+H27+H28+H29+H31+H30+H32</f>
        <v>166</v>
      </c>
      <c r="I25" s="198">
        <f t="shared" si="7"/>
        <v>262</v>
      </c>
      <c r="J25" s="198">
        <f t="shared" si="7"/>
        <v>166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8">
        <f t="shared" si="7"/>
        <v>14</v>
      </c>
      <c r="O25" s="198">
        <f t="shared" si="7"/>
        <v>0</v>
      </c>
      <c r="P25" s="198">
        <f t="shared" si="7"/>
        <v>0</v>
      </c>
      <c r="Q25" s="198">
        <f t="shared" si="7"/>
        <v>0</v>
      </c>
      <c r="R25" s="198">
        <f t="shared" si="7"/>
        <v>172</v>
      </c>
      <c r="S25" s="198">
        <f t="shared" si="7"/>
        <v>196</v>
      </c>
      <c r="T25" s="198">
        <f t="shared" si="7"/>
        <v>368</v>
      </c>
      <c r="U25" s="198">
        <f t="shared" si="7"/>
        <v>60</v>
      </c>
      <c r="V25" s="198">
        <f t="shared" si="7"/>
        <v>0</v>
      </c>
      <c r="W25" s="198">
        <f t="shared" si="7"/>
        <v>60</v>
      </c>
      <c r="X25" s="198">
        <f t="shared" si="7"/>
        <v>320</v>
      </c>
      <c r="Y25" s="198">
        <f t="shared" si="7"/>
        <v>108</v>
      </c>
      <c r="Z25" s="6"/>
      <c r="AA25" s="6"/>
      <c r="AB25" s="6"/>
      <c r="AC25" s="6"/>
      <c r="AD25" s="6"/>
    </row>
    <row r="26" spans="1:30" ht="17.25" customHeight="1" x14ac:dyDescent="0.25">
      <c r="A26" s="96" t="s">
        <v>185</v>
      </c>
      <c r="B26" s="92" t="s">
        <v>189</v>
      </c>
      <c r="C26" s="87"/>
      <c r="D26" s="96"/>
      <c r="E26" s="96">
        <v>3</v>
      </c>
      <c r="F26" s="93"/>
      <c r="G26" s="131">
        <f>Q26+T26+W26</f>
        <v>36</v>
      </c>
      <c r="H26" s="122">
        <v>8</v>
      </c>
      <c r="I26" s="122">
        <v>28</v>
      </c>
      <c r="J26" s="123">
        <v>8</v>
      </c>
      <c r="K26" s="123"/>
      <c r="L26" s="123"/>
      <c r="M26" s="123"/>
      <c r="N26" s="112">
        <v>2</v>
      </c>
      <c r="O26" s="113"/>
      <c r="P26" s="113"/>
      <c r="Q26" s="132">
        <f>P26+O26</f>
        <v>0</v>
      </c>
      <c r="R26" s="113">
        <v>36</v>
      </c>
      <c r="S26" s="96"/>
      <c r="T26" s="132">
        <f>S26+R26</f>
        <v>36</v>
      </c>
      <c r="U26" s="124"/>
      <c r="V26" s="127"/>
      <c r="W26" s="132">
        <f>V26+U26</f>
        <v>0</v>
      </c>
      <c r="X26" s="124">
        <v>36</v>
      </c>
      <c r="Y26" s="69"/>
      <c r="Z26" s="6"/>
      <c r="AA26" s="6"/>
      <c r="AB26" s="6"/>
      <c r="AC26" s="6"/>
      <c r="AD26" s="6"/>
    </row>
    <row r="27" spans="1:30" ht="19.5" customHeight="1" x14ac:dyDescent="0.25">
      <c r="A27" s="96" t="s">
        <v>186</v>
      </c>
      <c r="B27" s="92" t="s">
        <v>190</v>
      </c>
      <c r="C27" s="87">
        <v>3.4</v>
      </c>
      <c r="D27" s="96"/>
      <c r="E27" s="96">
        <v>5</v>
      </c>
      <c r="F27" s="96"/>
      <c r="G27" s="131">
        <f t="shared" ref="G27:G32" si="8">Q27+T27+W27</f>
        <v>108</v>
      </c>
      <c r="H27" s="128">
        <v>86</v>
      </c>
      <c r="I27" s="128">
        <v>22</v>
      </c>
      <c r="J27" s="129">
        <v>86</v>
      </c>
      <c r="K27" s="129"/>
      <c r="L27" s="129"/>
      <c r="M27" s="129"/>
      <c r="N27" s="112">
        <v>2</v>
      </c>
      <c r="O27" s="113"/>
      <c r="P27" s="113"/>
      <c r="Q27" s="132">
        <f t="shared" ref="Q27:Q32" si="9">P27+O27</f>
        <v>0</v>
      </c>
      <c r="R27" s="113">
        <v>32</v>
      </c>
      <c r="S27" s="96">
        <v>46</v>
      </c>
      <c r="T27" s="132">
        <f t="shared" ref="T27:T32" si="10">S27+R27</f>
        <v>78</v>
      </c>
      <c r="U27" s="124">
        <v>30</v>
      </c>
      <c r="V27" s="127"/>
      <c r="W27" s="132">
        <f t="shared" ref="W27:W32" si="11">V27+U27</f>
        <v>30</v>
      </c>
      <c r="X27" s="124">
        <v>108</v>
      </c>
      <c r="Y27" s="143"/>
      <c r="Z27" s="6"/>
      <c r="AA27" s="6"/>
      <c r="AB27" s="6"/>
      <c r="AC27" s="6"/>
      <c r="AD27" s="6"/>
    </row>
    <row r="28" spans="1:30" ht="17.25" customHeight="1" x14ac:dyDescent="0.25">
      <c r="A28" s="96" t="s">
        <v>187</v>
      </c>
      <c r="B28" s="92" t="s">
        <v>10</v>
      </c>
      <c r="C28" s="87"/>
      <c r="D28" s="96"/>
      <c r="E28" s="96">
        <v>4</v>
      </c>
      <c r="F28" s="96"/>
      <c r="G28" s="131">
        <f t="shared" si="8"/>
        <v>68</v>
      </c>
      <c r="H28" s="128">
        <v>20</v>
      </c>
      <c r="I28" s="128">
        <v>48</v>
      </c>
      <c r="J28" s="129">
        <v>20</v>
      </c>
      <c r="K28" s="129"/>
      <c r="L28" s="129"/>
      <c r="M28" s="129"/>
      <c r="N28" s="112">
        <v>2</v>
      </c>
      <c r="O28" s="113"/>
      <c r="P28" s="113"/>
      <c r="Q28" s="132">
        <f t="shared" si="9"/>
        <v>0</v>
      </c>
      <c r="R28" s="113"/>
      <c r="S28" s="96">
        <v>68</v>
      </c>
      <c r="T28" s="132">
        <f t="shared" si="10"/>
        <v>68</v>
      </c>
      <c r="U28" s="124"/>
      <c r="V28" s="127"/>
      <c r="W28" s="132"/>
      <c r="X28" s="124">
        <v>68</v>
      </c>
      <c r="Y28" s="143"/>
      <c r="Z28" s="6"/>
      <c r="AA28" s="6"/>
      <c r="AB28" s="6"/>
      <c r="AC28" s="6"/>
      <c r="AD28" s="6"/>
    </row>
    <row r="29" spans="1:30" ht="17.25" customHeight="1" x14ac:dyDescent="0.25">
      <c r="A29" s="96" t="s">
        <v>188</v>
      </c>
      <c r="B29" s="92" t="s">
        <v>0</v>
      </c>
      <c r="C29" s="87"/>
      <c r="D29" s="96">
        <v>3.4</v>
      </c>
      <c r="E29" s="96">
        <v>5</v>
      </c>
      <c r="F29" s="96"/>
      <c r="G29" s="131">
        <f t="shared" si="8"/>
        <v>108</v>
      </c>
      <c r="H29" s="128">
        <v>34</v>
      </c>
      <c r="I29" s="128">
        <v>74</v>
      </c>
      <c r="J29" s="129">
        <v>34</v>
      </c>
      <c r="K29" s="129"/>
      <c r="L29" s="129"/>
      <c r="M29" s="129"/>
      <c r="N29" s="112">
        <v>2</v>
      </c>
      <c r="O29" s="113"/>
      <c r="P29" s="113"/>
      <c r="Q29" s="132">
        <f t="shared" si="9"/>
        <v>0</v>
      </c>
      <c r="R29" s="113">
        <v>32</v>
      </c>
      <c r="S29" s="96">
        <v>46</v>
      </c>
      <c r="T29" s="132">
        <f t="shared" si="10"/>
        <v>78</v>
      </c>
      <c r="U29" s="124">
        <v>30</v>
      </c>
      <c r="V29" s="127"/>
      <c r="W29" s="132">
        <f t="shared" si="11"/>
        <v>30</v>
      </c>
      <c r="X29" s="124">
        <v>108</v>
      </c>
      <c r="Y29" s="143"/>
      <c r="Z29" s="6"/>
      <c r="AA29" s="6"/>
      <c r="AB29" s="6"/>
      <c r="AC29" s="6"/>
      <c r="AD29" s="6"/>
    </row>
    <row r="30" spans="1:30" ht="17.25" customHeight="1" x14ac:dyDescent="0.25">
      <c r="A30" s="96" t="s">
        <v>274</v>
      </c>
      <c r="B30" s="97" t="s">
        <v>201</v>
      </c>
      <c r="C30" s="87"/>
      <c r="D30" s="96"/>
      <c r="E30" s="96">
        <v>3</v>
      </c>
      <c r="F30" s="96"/>
      <c r="G30" s="131">
        <f t="shared" si="8"/>
        <v>36</v>
      </c>
      <c r="H30" s="128">
        <v>6</v>
      </c>
      <c r="I30" s="128">
        <v>30</v>
      </c>
      <c r="J30" s="129">
        <v>6</v>
      </c>
      <c r="K30" s="129"/>
      <c r="L30" s="129"/>
      <c r="M30" s="129"/>
      <c r="N30" s="112">
        <v>2</v>
      </c>
      <c r="O30" s="113"/>
      <c r="P30" s="113"/>
      <c r="Q30" s="132">
        <f t="shared" si="9"/>
        <v>0</v>
      </c>
      <c r="R30" s="113">
        <v>36</v>
      </c>
      <c r="S30" s="96"/>
      <c r="T30" s="132">
        <f t="shared" si="10"/>
        <v>36</v>
      </c>
      <c r="U30" s="124"/>
      <c r="V30" s="127"/>
      <c r="W30" s="132">
        <f t="shared" si="11"/>
        <v>0</v>
      </c>
      <c r="X30" s="140"/>
      <c r="Y30" s="127">
        <v>36</v>
      </c>
      <c r="Z30" s="6"/>
      <c r="AA30" s="6"/>
      <c r="AB30" s="6"/>
      <c r="AC30" s="6"/>
      <c r="AD30" s="6"/>
    </row>
    <row r="31" spans="1:30" ht="18" customHeight="1" x14ac:dyDescent="0.25">
      <c r="A31" s="96" t="s">
        <v>275</v>
      </c>
      <c r="B31" s="97" t="s">
        <v>194</v>
      </c>
      <c r="C31" s="87"/>
      <c r="D31" s="96"/>
      <c r="E31" s="96">
        <v>3</v>
      </c>
      <c r="F31" s="96"/>
      <c r="G31" s="131">
        <f t="shared" si="8"/>
        <v>36</v>
      </c>
      <c r="H31" s="128">
        <v>6</v>
      </c>
      <c r="I31" s="128">
        <v>30</v>
      </c>
      <c r="J31" s="129">
        <v>6</v>
      </c>
      <c r="K31" s="129"/>
      <c r="L31" s="129"/>
      <c r="M31" s="129"/>
      <c r="N31" s="112">
        <v>2</v>
      </c>
      <c r="O31" s="113"/>
      <c r="P31" s="113"/>
      <c r="Q31" s="132">
        <f t="shared" si="9"/>
        <v>0</v>
      </c>
      <c r="R31" s="113">
        <v>36</v>
      </c>
      <c r="S31" s="96"/>
      <c r="T31" s="132">
        <f t="shared" si="10"/>
        <v>36</v>
      </c>
      <c r="U31" s="124"/>
      <c r="V31" s="127"/>
      <c r="W31" s="132">
        <f t="shared" si="11"/>
        <v>0</v>
      </c>
      <c r="X31" s="140"/>
      <c r="Y31" s="127">
        <v>36</v>
      </c>
      <c r="Z31" s="6"/>
      <c r="AA31" s="6"/>
      <c r="AB31" s="6"/>
      <c r="AC31" s="6"/>
      <c r="AD31" s="6"/>
    </row>
    <row r="32" spans="1:30" s="190" customFormat="1" ht="18" customHeight="1" x14ac:dyDescent="0.25">
      <c r="A32" s="195" t="s">
        <v>268</v>
      </c>
      <c r="B32" s="97" t="s">
        <v>269</v>
      </c>
      <c r="C32" s="199"/>
      <c r="D32" s="195"/>
      <c r="E32" s="195">
        <v>4</v>
      </c>
      <c r="F32" s="195"/>
      <c r="G32" s="200">
        <f t="shared" si="8"/>
        <v>36</v>
      </c>
      <c r="H32" s="128">
        <v>6</v>
      </c>
      <c r="I32" s="128">
        <v>30</v>
      </c>
      <c r="J32" s="129">
        <v>6</v>
      </c>
      <c r="K32" s="129"/>
      <c r="L32" s="129"/>
      <c r="M32" s="129"/>
      <c r="N32" s="202">
        <v>2</v>
      </c>
      <c r="O32" s="197"/>
      <c r="P32" s="197"/>
      <c r="Q32" s="204">
        <f t="shared" si="9"/>
        <v>0</v>
      </c>
      <c r="R32" s="197"/>
      <c r="S32" s="195">
        <v>36</v>
      </c>
      <c r="T32" s="204">
        <f t="shared" si="10"/>
        <v>36</v>
      </c>
      <c r="U32" s="205"/>
      <c r="V32" s="192"/>
      <c r="W32" s="204">
        <f t="shared" si="11"/>
        <v>0</v>
      </c>
      <c r="X32" s="140"/>
      <c r="Y32" s="192">
        <v>36</v>
      </c>
      <c r="Z32" s="191"/>
      <c r="AA32" s="191"/>
      <c r="AB32" s="191"/>
      <c r="AC32" s="191"/>
      <c r="AD32" s="191"/>
    </row>
    <row r="33" spans="1:30" ht="18" customHeight="1" x14ac:dyDescent="0.25">
      <c r="A33" s="94" t="s">
        <v>1</v>
      </c>
      <c r="B33" s="95" t="s">
        <v>9</v>
      </c>
      <c r="C33" s="130">
        <v>0</v>
      </c>
      <c r="D33" s="130">
        <v>0</v>
      </c>
      <c r="E33" s="130">
        <v>10</v>
      </c>
      <c r="F33" s="130">
        <v>3</v>
      </c>
      <c r="G33" s="130">
        <f>G34+G35+G36+G37+G38+G40+G47+G39+G41+G42+G44+G43+G45+G46</f>
        <v>682</v>
      </c>
      <c r="H33" s="130">
        <f t="shared" ref="H33:Y33" si="12">H34+H35+H36+H37+H38+H40+H47+H39+H41+H42+H44+H43+H45+H46</f>
        <v>206</v>
      </c>
      <c r="I33" s="130">
        <f t="shared" si="12"/>
        <v>444</v>
      </c>
      <c r="J33" s="130">
        <f t="shared" si="12"/>
        <v>206</v>
      </c>
      <c r="K33" s="130">
        <f t="shared" si="12"/>
        <v>0</v>
      </c>
      <c r="L33" s="130">
        <f t="shared" si="12"/>
        <v>0</v>
      </c>
      <c r="M33" s="130">
        <f t="shared" si="12"/>
        <v>18</v>
      </c>
      <c r="N33" s="130">
        <f t="shared" si="12"/>
        <v>40</v>
      </c>
      <c r="O33" s="130">
        <f t="shared" si="12"/>
        <v>0</v>
      </c>
      <c r="P33" s="130">
        <f t="shared" si="12"/>
        <v>72</v>
      </c>
      <c r="Q33" s="130">
        <f t="shared" si="12"/>
        <v>72</v>
      </c>
      <c r="R33" s="130">
        <f t="shared" si="12"/>
        <v>242</v>
      </c>
      <c r="S33" s="130">
        <f t="shared" si="12"/>
        <v>176</v>
      </c>
      <c r="T33" s="130">
        <f t="shared" si="12"/>
        <v>418</v>
      </c>
      <c r="U33" s="130">
        <f t="shared" si="12"/>
        <v>36</v>
      </c>
      <c r="V33" s="130">
        <f t="shared" si="12"/>
        <v>156</v>
      </c>
      <c r="W33" s="130">
        <f t="shared" si="12"/>
        <v>192</v>
      </c>
      <c r="X33" s="130">
        <f t="shared" si="12"/>
        <v>396</v>
      </c>
      <c r="Y33" s="130">
        <f t="shared" si="12"/>
        <v>250</v>
      </c>
      <c r="Z33" s="6"/>
      <c r="AA33" s="6"/>
      <c r="AB33" s="6"/>
      <c r="AC33" s="6"/>
      <c r="AD33" s="6"/>
    </row>
    <row r="34" spans="1:30" s="20" customFormat="1" ht="20.25" customHeight="1" x14ac:dyDescent="0.25">
      <c r="A34" s="98" t="s">
        <v>47</v>
      </c>
      <c r="B34" s="87" t="s">
        <v>214</v>
      </c>
      <c r="C34" s="87"/>
      <c r="D34" s="96"/>
      <c r="E34" s="96">
        <v>6</v>
      </c>
      <c r="F34" s="93"/>
      <c r="G34" s="131">
        <f>Q34+T34+W34</f>
        <v>36</v>
      </c>
      <c r="H34" s="122">
        <v>10</v>
      </c>
      <c r="I34" s="122">
        <v>26</v>
      </c>
      <c r="J34" s="123">
        <v>10</v>
      </c>
      <c r="K34" s="123"/>
      <c r="L34" s="123"/>
      <c r="M34" s="123"/>
      <c r="N34" s="112">
        <v>2</v>
      </c>
      <c r="O34" s="113"/>
      <c r="P34" s="113"/>
      <c r="Q34" s="132">
        <f>P34+O34</f>
        <v>0</v>
      </c>
      <c r="R34" s="113"/>
      <c r="S34" s="96"/>
      <c r="T34" s="132">
        <f>S34+R34</f>
        <v>0</v>
      </c>
      <c r="U34" s="124"/>
      <c r="V34" s="127">
        <v>36</v>
      </c>
      <c r="W34" s="132">
        <f>V34+U34</f>
        <v>36</v>
      </c>
      <c r="X34" s="124">
        <v>36</v>
      </c>
      <c r="Y34" s="69">
        <v>0</v>
      </c>
      <c r="Z34" s="19"/>
      <c r="AA34" s="19"/>
      <c r="AB34" s="19"/>
      <c r="AC34" s="19"/>
      <c r="AD34" s="19"/>
    </row>
    <row r="35" spans="1:30" s="20" customFormat="1" ht="16.5" customHeight="1" x14ac:dyDescent="0.25">
      <c r="A35" s="98" t="s">
        <v>48</v>
      </c>
      <c r="B35" s="87" t="s">
        <v>215</v>
      </c>
      <c r="C35" s="87"/>
      <c r="D35" s="96"/>
      <c r="E35" s="96"/>
      <c r="F35" s="93">
        <v>4</v>
      </c>
      <c r="G35" s="131">
        <f t="shared" ref="G35:G47" si="13">Q35+T35+W35</f>
        <v>90</v>
      </c>
      <c r="H35" s="122">
        <v>38</v>
      </c>
      <c r="I35" s="122">
        <v>52</v>
      </c>
      <c r="J35" s="123">
        <v>38</v>
      </c>
      <c r="K35" s="123"/>
      <c r="L35" s="123"/>
      <c r="M35" s="123">
        <v>6</v>
      </c>
      <c r="N35" s="112">
        <v>6</v>
      </c>
      <c r="O35" s="113"/>
      <c r="P35" s="113"/>
      <c r="Q35" s="132">
        <f t="shared" ref="Q35:Q47" si="14">P35+O35</f>
        <v>0</v>
      </c>
      <c r="R35" s="113">
        <v>34</v>
      </c>
      <c r="S35" s="96">
        <v>56</v>
      </c>
      <c r="T35" s="132">
        <f t="shared" ref="T35:T47" si="15">S35+R35</f>
        <v>90</v>
      </c>
      <c r="U35" s="124"/>
      <c r="V35" s="127"/>
      <c r="W35" s="132">
        <f t="shared" ref="W35:W47" si="16">V35+U35</f>
        <v>0</v>
      </c>
      <c r="X35" s="124">
        <v>36</v>
      </c>
      <c r="Y35" s="69">
        <v>54</v>
      </c>
      <c r="Z35" s="19"/>
      <c r="AA35" s="19"/>
      <c r="AB35" s="19"/>
      <c r="AC35" s="19"/>
      <c r="AD35" s="19"/>
    </row>
    <row r="36" spans="1:30" s="20" customFormat="1" ht="15.75" customHeight="1" x14ac:dyDescent="0.25">
      <c r="A36" s="98" t="s">
        <v>49</v>
      </c>
      <c r="B36" s="87" t="s">
        <v>216</v>
      </c>
      <c r="C36" s="96"/>
      <c r="D36" s="96"/>
      <c r="E36" s="96"/>
      <c r="F36" s="96">
        <v>3</v>
      </c>
      <c r="G36" s="131">
        <f t="shared" si="13"/>
        <v>68</v>
      </c>
      <c r="H36" s="122">
        <v>10</v>
      </c>
      <c r="I36" s="122">
        <v>26</v>
      </c>
      <c r="J36" s="123">
        <v>10</v>
      </c>
      <c r="K36" s="123"/>
      <c r="L36" s="123"/>
      <c r="M36" s="123">
        <v>6</v>
      </c>
      <c r="N36" s="112">
        <v>6</v>
      </c>
      <c r="O36" s="113"/>
      <c r="P36" s="113"/>
      <c r="Q36" s="132">
        <f t="shared" si="14"/>
        <v>0</v>
      </c>
      <c r="R36" s="96">
        <v>68</v>
      </c>
      <c r="S36" s="96"/>
      <c r="T36" s="132">
        <f t="shared" si="15"/>
        <v>68</v>
      </c>
      <c r="U36" s="124"/>
      <c r="V36" s="127"/>
      <c r="W36" s="132">
        <f t="shared" si="16"/>
        <v>0</v>
      </c>
      <c r="X36" s="124">
        <v>36</v>
      </c>
      <c r="Y36" s="69">
        <v>32</v>
      </c>
      <c r="Z36" s="19"/>
      <c r="AA36" s="19"/>
      <c r="AB36" s="19"/>
      <c r="AC36" s="19"/>
      <c r="AD36" s="19"/>
    </row>
    <row r="37" spans="1:30" s="20" customFormat="1" ht="17.25" customHeight="1" x14ac:dyDescent="0.25">
      <c r="A37" s="98" t="s">
        <v>50</v>
      </c>
      <c r="B37" s="87" t="s">
        <v>217</v>
      </c>
      <c r="C37" s="96"/>
      <c r="D37" s="96"/>
      <c r="E37" s="96">
        <v>3</v>
      </c>
      <c r="F37" s="96"/>
      <c r="G37" s="131">
        <f t="shared" si="13"/>
        <v>68</v>
      </c>
      <c r="H37" s="122">
        <v>18</v>
      </c>
      <c r="I37" s="122">
        <v>50</v>
      </c>
      <c r="J37" s="123">
        <v>18</v>
      </c>
      <c r="K37" s="123"/>
      <c r="L37" s="123"/>
      <c r="M37" s="123"/>
      <c r="N37" s="112">
        <v>2</v>
      </c>
      <c r="O37" s="113"/>
      <c r="P37" s="113"/>
      <c r="Q37" s="132">
        <f t="shared" si="14"/>
        <v>0</v>
      </c>
      <c r="R37" s="96">
        <v>68</v>
      </c>
      <c r="S37" s="96"/>
      <c r="T37" s="132">
        <f t="shared" si="15"/>
        <v>68</v>
      </c>
      <c r="U37" s="124"/>
      <c r="V37" s="127"/>
      <c r="W37" s="132">
        <f t="shared" si="16"/>
        <v>0</v>
      </c>
      <c r="X37" s="124">
        <v>36</v>
      </c>
      <c r="Y37" s="69">
        <v>32</v>
      </c>
      <c r="Z37" s="19"/>
      <c r="AA37" s="19"/>
      <c r="AB37" s="19"/>
      <c r="AC37" s="19"/>
      <c r="AD37" s="19"/>
    </row>
    <row r="38" spans="1:30" s="20" customFormat="1" ht="17.25" customHeight="1" x14ac:dyDescent="0.25">
      <c r="A38" s="98" t="s">
        <v>51</v>
      </c>
      <c r="B38" s="87" t="s">
        <v>218</v>
      </c>
      <c r="C38" s="96"/>
      <c r="D38" s="96"/>
      <c r="E38" s="96">
        <v>3</v>
      </c>
      <c r="F38" s="96"/>
      <c r="G38" s="131">
        <f t="shared" si="13"/>
        <v>36</v>
      </c>
      <c r="H38" s="122">
        <v>16</v>
      </c>
      <c r="I38" s="122">
        <v>20</v>
      </c>
      <c r="J38" s="123">
        <v>16</v>
      </c>
      <c r="K38" s="123"/>
      <c r="L38" s="123"/>
      <c r="M38" s="123"/>
      <c r="N38" s="112">
        <v>2</v>
      </c>
      <c r="O38" s="113"/>
      <c r="P38" s="113"/>
      <c r="Q38" s="132">
        <f t="shared" si="14"/>
        <v>0</v>
      </c>
      <c r="R38" s="113">
        <v>36</v>
      </c>
      <c r="S38" s="96"/>
      <c r="T38" s="132">
        <f t="shared" si="15"/>
        <v>36</v>
      </c>
      <c r="U38" s="124"/>
      <c r="V38" s="127"/>
      <c r="W38" s="132">
        <f t="shared" si="16"/>
        <v>0</v>
      </c>
      <c r="X38" s="124">
        <v>36</v>
      </c>
      <c r="Y38" s="69">
        <v>0</v>
      </c>
      <c r="Z38" s="19"/>
      <c r="AA38" s="19"/>
      <c r="AB38" s="19"/>
      <c r="AC38" s="19"/>
      <c r="AD38" s="19"/>
    </row>
    <row r="39" spans="1:30" s="20" customFormat="1" ht="18.75" customHeight="1" x14ac:dyDescent="0.25">
      <c r="A39" s="98" t="s">
        <v>52</v>
      </c>
      <c r="B39" s="89" t="s">
        <v>219</v>
      </c>
      <c r="C39" s="96"/>
      <c r="D39" s="96"/>
      <c r="E39" s="96">
        <v>6</v>
      </c>
      <c r="F39" s="96"/>
      <c r="G39" s="131">
        <f t="shared" si="13"/>
        <v>48</v>
      </c>
      <c r="H39" s="122">
        <v>14</v>
      </c>
      <c r="I39" s="122">
        <v>34</v>
      </c>
      <c r="J39" s="123">
        <v>14</v>
      </c>
      <c r="K39" s="123"/>
      <c r="L39" s="123"/>
      <c r="M39" s="123"/>
      <c r="N39" s="112">
        <v>2</v>
      </c>
      <c r="O39" s="113"/>
      <c r="P39" s="113"/>
      <c r="Q39" s="132">
        <f t="shared" si="14"/>
        <v>0</v>
      </c>
      <c r="R39" s="113"/>
      <c r="S39" s="96"/>
      <c r="T39" s="132">
        <f t="shared" si="15"/>
        <v>0</v>
      </c>
      <c r="U39" s="124"/>
      <c r="V39" s="127">
        <v>48</v>
      </c>
      <c r="W39" s="132">
        <f t="shared" si="16"/>
        <v>48</v>
      </c>
      <c r="X39" s="124">
        <v>36</v>
      </c>
      <c r="Y39" s="69">
        <v>12</v>
      </c>
      <c r="Z39" s="19"/>
      <c r="AA39" s="19"/>
      <c r="AB39" s="19"/>
      <c r="AC39" s="19"/>
      <c r="AD39" s="19"/>
    </row>
    <row r="40" spans="1:30" s="21" customFormat="1" ht="19.5" customHeight="1" x14ac:dyDescent="0.25">
      <c r="A40" s="98" t="s">
        <v>202</v>
      </c>
      <c r="B40" s="87" t="s">
        <v>220</v>
      </c>
      <c r="C40" s="96"/>
      <c r="D40" s="96"/>
      <c r="E40" s="96">
        <v>4</v>
      </c>
      <c r="F40" s="93"/>
      <c r="G40" s="131">
        <f t="shared" si="13"/>
        <v>48</v>
      </c>
      <c r="H40" s="122">
        <v>12</v>
      </c>
      <c r="I40" s="122">
        <v>36</v>
      </c>
      <c r="J40" s="123">
        <v>12</v>
      </c>
      <c r="K40" s="123"/>
      <c r="L40" s="123"/>
      <c r="M40" s="123"/>
      <c r="N40" s="112">
        <v>2</v>
      </c>
      <c r="O40" s="113"/>
      <c r="P40" s="113"/>
      <c r="Q40" s="132">
        <f t="shared" si="14"/>
        <v>0</v>
      </c>
      <c r="R40" s="113"/>
      <c r="S40" s="96">
        <v>48</v>
      </c>
      <c r="T40" s="132">
        <f t="shared" si="15"/>
        <v>48</v>
      </c>
      <c r="U40" s="124"/>
      <c r="V40" s="127"/>
      <c r="W40" s="132">
        <f t="shared" si="16"/>
        <v>0</v>
      </c>
      <c r="X40" s="124">
        <v>36</v>
      </c>
      <c r="Y40" s="69">
        <v>12</v>
      </c>
      <c r="Z40" s="48"/>
      <c r="AA40" s="48"/>
      <c r="AB40" s="48"/>
      <c r="AC40" s="48"/>
      <c r="AD40" s="48"/>
    </row>
    <row r="41" spans="1:30" s="21" customFormat="1" ht="19.5" customHeight="1" x14ac:dyDescent="0.25">
      <c r="A41" s="98" t="s">
        <v>221</v>
      </c>
      <c r="B41" s="87" t="s">
        <v>224</v>
      </c>
      <c r="C41" s="96"/>
      <c r="D41" s="96"/>
      <c r="E41" s="96"/>
      <c r="F41" s="93">
        <v>3</v>
      </c>
      <c r="G41" s="131">
        <f t="shared" si="13"/>
        <v>72</v>
      </c>
      <c r="H41" s="122">
        <v>20</v>
      </c>
      <c r="I41" s="122">
        <v>52</v>
      </c>
      <c r="J41" s="123">
        <v>20</v>
      </c>
      <c r="K41" s="123"/>
      <c r="L41" s="137"/>
      <c r="M41" s="137">
        <v>6</v>
      </c>
      <c r="N41" s="144">
        <v>6</v>
      </c>
      <c r="O41" s="114"/>
      <c r="P41" s="113">
        <v>36</v>
      </c>
      <c r="Q41" s="132">
        <f t="shared" si="14"/>
        <v>36</v>
      </c>
      <c r="R41" s="113">
        <v>36</v>
      </c>
      <c r="S41" s="96"/>
      <c r="T41" s="132">
        <f t="shared" si="15"/>
        <v>36</v>
      </c>
      <c r="U41" s="124"/>
      <c r="V41" s="127"/>
      <c r="W41" s="132">
        <f t="shared" si="16"/>
        <v>0</v>
      </c>
      <c r="X41" s="124">
        <v>36</v>
      </c>
      <c r="Y41" s="69">
        <v>36</v>
      </c>
      <c r="Z41" s="48"/>
      <c r="AA41" s="48"/>
      <c r="AB41" s="48"/>
      <c r="AC41" s="48"/>
      <c r="AD41" s="48"/>
    </row>
    <row r="42" spans="1:30" s="21" customFormat="1" ht="19.5" customHeight="1" x14ac:dyDescent="0.25">
      <c r="A42" s="98" t="s">
        <v>222</v>
      </c>
      <c r="B42" s="87" t="s">
        <v>225</v>
      </c>
      <c r="C42" s="96"/>
      <c r="D42" s="96"/>
      <c r="E42" s="96">
        <v>4</v>
      </c>
      <c r="F42" s="93"/>
      <c r="G42" s="131">
        <f t="shared" si="13"/>
        <v>36</v>
      </c>
      <c r="H42" s="122">
        <v>12</v>
      </c>
      <c r="I42" s="122">
        <v>24</v>
      </c>
      <c r="J42" s="123">
        <v>12</v>
      </c>
      <c r="K42" s="123"/>
      <c r="L42" s="137"/>
      <c r="M42" s="137"/>
      <c r="N42" s="112">
        <v>2</v>
      </c>
      <c r="O42" s="114"/>
      <c r="P42" s="113"/>
      <c r="Q42" s="132">
        <f t="shared" si="14"/>
        <v>0</v>
      </c>
      <c r="R42" s="113"/>
      <c r="S42" s="96">
        <v>36</v>
      </c>
      <c r="T42" s="132">
        <f t="shared" si="15"/>
        <v>36</v>
      </c>
      <c r="U42" s="124"/>
      <c r="V42" s="127"/>
      <c r="W42" s="132">
        <f t="shared" si="16"/>
        <v>0</v>
      </c>
      <c r="X42" s="124">
        <v>36</v>
      </c>
      <c r="Y42" s="69"/>
      <c r="Z42" s="48"/>
      <c r="AA42" s="48"/>
      <c r="AB42" s="48"/>
      <c r="AC42" s="48"/>
      <c r="AD42" s="48"/>
    </row>
    <row r="43" spans="1:30" s="21" customFormat="1" ht="15.75" customHeight="1" x14ac:dyDescent="0.25">
      <c r="A43" s="98" t="s">
        <v>223</v>
      </c>
      <c r="B43" s="87" t="s">
        <v>226</v>
      </c>
      <c r="C43" s="96"/>
      <c r="D43" s="96"/>
      <c r="E43" s="96">
        <v>2</v>
      </c>
      <c r="F43" s="93"/>
      <c r="G43" s="131">
        <f t="shared" si="13"/>
        <v>36</v>
      </c>
      <c r="H43" s="122">
        <v>10</v>
      </c>
      <c r="I43" s="122">
        <v>26</v>
      </c>
      <c r="J43" s="123">
        <v>10</v>
      </c>
      <c r="K43" s="123"/>
      <c r="L43" s="137"/>
      <c r="M43" s="137"/>
      <c r="N43" s="144">
        <v>2</v>
      </c>
      <c r="O43" s="114"/>
      <c r="P43" s="113">
        <v>36</v>
      </c>
      <c r="Q43" s="132">
        <f t="shared" si="14"/>
        <v>36</v>
      </c>
      <c r="R43" s="113"/>
      <c r="S43" s="96"/>
      <c r="T43" s="132">
        <f t="shared" si="15"/>
        <v>0</v>
      </c>
      <c r="U43" s="124"/>
      <c r="V43" s="127"/>
      <c r="W43" s="132">
        <f t="shared" si="16"/>
        <v>0</v>
      </c>
      <c r="X43" s="124">
        <v>36</v>
      </c>
      <c r="Y43" s="69"/>
      <c r="Z43" s="48"/>
      <c r="AA43" s="48"/>
      <c r="AB43" s="48"/>
      <c r="AC43" s="48"/>
      <c r="AD43" s="48"/>
    </row>
    <row r="44" spans="1:30" s="21" customFormat="1" ht="16.5" customHeight="1" x14ac:dyDescent="0.25">
      <c r="A44" s="98" t="s">
        <v>227</v>
      </c>
      <c r="B44" s="87" t="s">
        <v>228</v>
      </c>
      <c r="C44" s="96"/>
      <c r="D44" s="96"/>
      <c r="E44" s="96">
        <v>4</v>
      </c>
      <c r="F44" s="93"/>
      <c r="G44" s="131">
        <f t="shared" si="13"/>
        <v>36</v>
      </c>
      <c r="H44" s="122">
        <v>10</v>
      </c>
      <c r="I44" s="122">
        <v>26</v>
      </c>
      <c r="J44" s="123">
        <v>10</v>
      </c>
      <c r="K44" s="123"/>
      <c r="L44" s="137"/>
      <c r="M44" s="137"/>
      <c r="N44" s="144">
        <v>2</v>
      </c>
      <c r="O44" s="114"/>
      <c r="P44" s="113"/>
      <c r="Q44" s="132">
        <f t="shared" si="14"/>
        <v>0</v>
      </c>
      <c r="R44" s="113"/>
      <c r="S44" s="96">
        <v>36</v>
      </c>
      <c r="T44" s="132">
        <f t="shared" si="15"/>
        <v>36</v>
      </c>
      <c r="U44" s="124"/>
      <c r="V44" s="127"/>
      <c r="W44" s="132">
        <f t="shared" si="16"/>
        <v>0</v>
      </c>
      <c r="X44" s="124">
        <v>36</v>
      </c>
      <c r="Y44" s="69"/>
      <c r="Z44" s="48"/>
      <c r="AA44" s="48"/>
      <c r="AB44" s="48"/>
      <c r="AC44" s="48"/>
      <c r="AD44" s="48"/>
    </row>
    <row r="45" spans="1:30" s="21" customFormat="1" ht="16.5" customHeight="1" x14ac:dyDescent="0.25">
      <c r="A45" s="98" t="s">
        <v>261</v>
      </c>
      <c r="B45" s="87" t="s">
        <v>253</v>
      </c>
      <c r="C45" s="96"/>
      <c r="D45" s="96"/>
      <c r="E45" s="96">
        <v>6</v>
      </c>
      <c r="F45" s="93"/>
      <c r="G45" s="131">
        <f t="shared" si="13"/>
        <v>36</v>
      </c>
      <c r="H45" s="122">
        <v>10</v>
      </c>
      <c r="I45" s="122">
        <v>26</v>
      </c>
      <c r="J45" s="123">
        <v>10</v>
      </c>
      <c r="K45" s="123"/>
      <c r="L45" s="137"/>
      <c r="M45" s="137"/>
      <c r="N45" s="144">
        <v>2</v>
      </c>
      <c r="O45" s="114"/>
      <c r="P45" s="113"/>
      <c r="Q45" s="132">
        <f t="shared" si="14"/>
        <v>0</v>
      </c>
      <c r="R45" s="113"/>
      <c r="S45" s="96"/>
      <c r="T45" s="132">
        <f t="shared" si="15"/>
        <v>0</v>
      </c>
      <c r="U45" s="124"/>
      <c r="V45" s="127">
        <v>36</v>
      </c>
      <c r="W45" s="132">
        <f t="shared" si="16"/>
        <v>36</v>
      </c>
      <c r="X45" s="124"/>
      <c r="Y45" s="69">
        <v>36</v>
      </c>
      <c r="Z45" s="48"/>
      <c r="AA45" s="48"/>
      <c r="AB45" s="48"/>
      <c r="AC45" s="48"/>
      <c r="AD45" s="48"/>
    </row>
    <row r="46" spans="1:30" s="21" customFormat="1" ht="16.5" customHeight="1" x14ac:dyDescent="0.25">
      <c r="A46" s="98" t="s">
        <v>263</v>
      </c>
      <c r="B46" s="87" t="s">
        <v>265</v>
      </c>
      <c r="C46" s="96"/>
      <c r="D46" s="96"/>
      <c r="E46" s="96">
        <v>5</v>
      </c>
      <c r="F46" s="93"/>
      <c r="G46" s="131">
        <f t="shared" si="13"/>
        <v>36</v>
      </c>
      <c r="H46" s="122">
        <v>10</v>
      </c>
      <c r="I46" s="122">
        <v>26</v>
      </c>
      <c r="J46" s="123">
        <v>10</v>
      </c>
      <c r="K46" s="123"/>
      <c r="L46" s="137"/>
      <c r="M46" s="137"/>
      <c r="N46" s="144">
        <v>2</v>
      </c>
      <c r="O46" s="114"/>
      <c r="P46" s="113"/>
      <c r="Q46" s="132">
        <f t="shared" si="14"/>
        <v>0</v>
      </c>
      <c r="R46" s="113"/>
      <c r="S46" s="96"/>
      <c r="T46" s="132">
        <f t="shared" si="15"/>
        <v>0</v>
      </c>
      <c r="U46" s="124">
        <v>36</v>
      </c>
      <c r="V46" s="127"/>
      <c r="W46" s="132">
        <f t="shared" si="16"/>
        <v>36</v>
      </c>
      <c r="X46" s="124"/>
      <c r="Y46" s="69"/>
      <c r="Z46" s="48"/>
      <c r="AA46" s="48"/>
      <c r="AB46" s="48"/>
      <c r="AC46" s="48"/>
      <c r="AD46" s="48"/>
    </row>
    <row r="47" spans="1:30" s="21" customFormat="1" ht="16.5" customHeight="1" x14ac:dyDescent="0.25">
      <c r="A47" s="98" t="s">
        <v>264</v>
      </c>
      <c r="B47" s="145" t="s">
        <v>252</v>
      </c>
      <c r="C47" s="96"/>
      <c r="D47" s="96"/>
      <c r="E47" s="96">
        <v>6</v>
      </c>
      <c r="F47" s="93"/>
      <c r="G47" s="131">
        <f t="shared" si="13"/>
        <v>36</v>
      </c>
      <c r="H47" s="122">
        <v>16</v>
      </c>
      <c r="I47" s="122">
        <v>20</v>
      </c>
      <c r="J47" s="123">
        <v>16</v>
      </c>
      <c r="K47" s="123"/>
      <c r="L47" s="137"/>
      <c r="M47" s="137"/>
      <c r="N47" s="144">
        <v>2</v>
      </c>
      <c r="O47" s="114"/>
      <c r="P47" s="113"/>
      <c r="Q47" s="132">
        <f t="shared" si="14"/>
        <v>0</v>
      </c>
      <c r="R47" s="113"/>
      <c r="S47" s="96"/>
      <c r="T47" s="132">
        <f t="shared" si="15"/>
        <v>0</v>
      </c>
      <c r="U47" s="124"/>
      <c r="V47" s="127">
        <v>36</v>
      </c>
      <c r="W47" s="132">
        <f t="shared" si="16"/>
        <v>36</v>
      </c>
      <c r="X47" s="124"/>
      <c r="Y47" s="69">
        <v>36</v>
      </c>
      <c r="Z47" s="48"/>
      <c r="AA47" s="48"/>
      <c r="AB47" s="48"/>
      <c r="AC47" s="48"/>
      <c r="AD47" s="48"/>
    </row>
    <row r="48" spans="1:30" ht="15" customHeight="1" x14ac:dyDescent="0.25">
      <c r="A48" s="150" t="s">
        <v>2</v>
      </c>
      <c r="B48" s="152" t="s">
        <v>3</v>
      </c>
      <c r="C48" s="152">
        <v>4</v>
      </c>
      <c r="D48" s="157">
        <v>1</v>
      </c>
      <c r="E48" s="157">
        <v>5</v>
      </c>
      <c r="F48" s="157">
        <v>6</v>
      </c>
      <c r="G48" s="157">
        <f>G49</f>
        <v>1626</v>
      </c>
      <c r="H48" s="157">
        <f t="shared" ref="H48:Y48" si="17">H49</f>
        <v>814</v>
      </c>
      <c r="I48" s="157">
        <f t="shared" si="17"/>
        <v>782</v>
      </c>
      <c r="J48" s="157">
        <f t="shared" si="17"/>
        <v>346</v>
      </c>
      <c r="K48" s="157">
        <f t="shared" si="17"/>
        <v>468</v>
      </c>
      <c r="L48" s="157">
        <f t="shared" si="17"/>
        <v>40</v>
      </c>
      <c r="M48" s="157">
        <f t="shared" si="17"/>
        <v>36</v>
      </c>
      <c r="N48" s="104">
        <f t="shared" si="17"/>
        <v>98</v>
      </c>
      <c r="O48" s="162">
        <f t="shared" si="17"/>
        <v>0</v>
      </c>
      <c r="P48" s="157">
        <f t="shared" si="17"/>
        <v>0</v>
      </c>
      <c r="Q48" s="104">
        <f t="shared" si="17"/>
        <v>0</v>
      </c>
      <c r="R48" s="162">
        <f t="shared" si="17"/>
        <v>126</v>
      </c>
      <c r="S48" s="157">
        <f t="shared" si="17"/>
        <v>492</v>
      </c>
      <c r="T48" s="104">
        <f t="shared" si="17"/>
        <v>618</v>
      </c>
      <c r="U48" s="162">
        <f t="shared" si="17"/>
        <v>516</v>
      </c>
      <c r="V48" s="157">
        <f t="shared" si="17"/>
        <v>492</v>
      </c>
      <c r="W48" s="104">
        <f t="shared" si="17"/>
        <v>1008</v>
      </c>
      <c r="X48" s="162">
        <f t="shared" si="17"/>
        <v>904</v>
      </c>
      <c r="Y48" s="157">
        <f t="shared" si="17"/>
        <v>758</v>
      </c>
      <c r="Z48" s="6"/>
      <c r="AA48" s="6"/>
      <c r="AB48" s="6"/>
      <c r="AC48" s="6"/>
      <c r="AD48" s="6"/>
    </row>
    <row r="49" spans="1:30" ht="15" customHeight="1" x14ac:dyDescent="0.25">
      <c r="A49" s="150" t="s">
        <v>4</v>
      </c>
      <c r="B49" s="152" t="s">
        <v>5</v>
      </c>
      <c r="C49" s="152">
        <v>4</v>
      </c>
      <c r="D49" s="157">
        <v>1</v>
      </c>
      <c r="E49" s="157">
        <v>4</v>
      </c>
      <c r="F49" s="157">
        <v>6</v>
      </c>
      <c r="G49" s="157">
        <f t="shared" ref="G49:Y49" si="18">G50+G57+G71+G77+G63</f>
        <v>1626</v>
      </c>
      <c r="H49" s="157">
        <f t="shared" si="18"/>
        <v>814</v>
      </c>
      <c r="I49" s="157">
        <f t="shared" si="18"/>
        <v>782</v>
      </c>
      <c r="J49" s="157">
        <f t="shared" si="18"/>
        <v>346</v>
      </c>
      <c r="K49" s="157">
        <f t="shared" si="18"/>
        <v>468</v>
      </c>
      <c r="L49" s="157">
        <f t="shared" si="18"/>
        <v>40</v>
      </c>
      <c r="M49" s="157">
        <f t="shared" si="18"/>
        <v>36</v>
      </c>
      <c r="N49" s="157">
        <f t="shared" si="18"/>
        <v>98</v>
      </c>
      <c r="O49" s="157">
        <f t="shared" si="18"/>
        <v>0</v>
      </c>
      <c r="P49" s="157">
        <f t="shared" si="18"/>
        <v>0</v>
      </c>
      <c r="Q49" s="157">
        <f t="shared" si="18"/>
        <v>0</v>
      </c>
      <c r="R49" s="157">
        <f t="shared" si="18"/>
        <v>126</v>
      </c>
      <c r="S49" s="157">
        <f t="shared" si="18"/>
        <v>492</v>
      </c>
      <c r="T49" s="157">
        <f t="shared" si="18"/>
        <v>618</v>
      </c>
      <c r="U49" s="157">
        <f t="shared" si="18"/>
        <v>516</v>
      </c>
      <c r="V49" s="157">
        <f t="shared" si="18"/>
        <v>492</v>
      </c>
      <c r="W49" s="157">
        <f t="shared" si="18"/>
        <v>1008</v>
      </c>
      <c r="X49" s="157">
        <f t="shared" si="18"/>
        <v>904</v>
      </c>
      <c r="Y49" s="157">
        <f t="shared" si="18"/>
        <v>758</v>
      </c>
      <c r="Z49" s="6"/>
      <c r="AA49" s="6"/>
      <c r="AB49" s="6"/>
      <c r="AC49" s="6"/>
      <c r="AD49" s="6"/>
    </row>
    <row r="50" spans="1:30" ht="25.5" customHeight="1" x14ac:dyDescent="0.25">
      <c r="A50" s="94" t="s">
        <v>6</v>
      </c>
      <c r="B50" s="153" t="s">
        <v>229</v>
      </c>
      <c r="C50" s="153">
        <v>2</v>
      </c>
      <c r="D50" s="163">
        <v>0</v>
      </c>
      <c r="E50" s="163">
        <v>2</v>
      </c>
      <c r="F50" s="158">
        <v>3</v>
      </c>
      <c r="G50" s="158">
        <f>G51+G54+G55+G52+G53+G56</f>
        <v>494</v>
      </c>
      <c r="H50" s="158">
        <f t="shared" ref="H50:Y50" si="19">H51+H54+H55+H52+H53+H56</f>
        <v>266</v>
      </c>
      <c r="I50" s="158">
        <f t="shared" si="19"/>
        <v>222</v>
      </c>
      <c r="J50" s="158">
        <f t="shared" si="19"/>
        <v>122</v>
      </c>
      <c r="K50" s="158">
        <f t="shared" si="19"/>
        <v>144</v>
      </c>
      <c r="L50" s="158">
        <f t="shared" si="19"/>
        <v>20</v>
      </c>
      <c r="M50" s="158">
        <f t="shared" si="19"/>
        <v>12</v>
      </c>
      <c r="N50" s="158">
        <f t="shared" si="19"/>
        <v>24</v>
      </c>
      <c r="O50" s="158">
        <f t="shared" si="19"/>
        <v>0</v>
      </c>
      <c r="P50" s="158">
        <f t="shared" si="19"/>
        <v>0</v>
      </c>
      <c r="Q50" s="158">
        <f t="shared" si="19"/>
        <v>0</v>
      </c>
      <c r="R50" s="158">
        <f t="shared" si="19"/>
        <v>0</v>
      </c>
      <c r="S50" s="158">
        <f t="shared" si="19"/>
        <v>166</v>
      </c>
      <c r="T50" s="158">
        <f t="shared" si="19"/>
        <v>166</v>
      </c>
      <c r="U50" s="158">
        <f t="shared" si="19"/>
        <v>178</v>
      </c>
      <c r="V50" s="158">
        <f t="shared" si="19"/>
        <v>150</v>
      </c>
      <c r="W50" s="158">
        <f t="shared" si="19"/>
        <v>328</v>
      </c>
      <c r="X50" s="158">
        <f t="shared" si="19"/>
        <v>268</v>
      </c>
      <c r="Y50" s="158">
        <f t="shared" si="19"/>
        <v>238</v>
      </c>
      <c r="Z50" s="6"/>
      <c r="AA50" s="6"/>
      <c r="AB50" s="6"/>
      <c r="AC50" s="6"/>
      <c r="AD50" s="6"/>
    </row>
    <row r="51" spans="1:30" ht="19.5" customHeight="1" x14ac:dyDescent="0.25">
      <c r="A51" s="146" t="s">
        <v>53</v>
      </c>
      <c r="B51" s="154" t="s">
        <v>230</v>
      </c>
      <c r="C51" s="87">
        <v>4</v>
      </c>
      <c r="D51" s="96"/>
      <c r="E51" s="96"/>
      <c r="F51" s="96">
        <v>5</v>
      </c>
      <c r="G51" s="131">
        <f>Q51+T51+W51</f>
        <v>116</v>
      </c>
      <c r="H51" s="122">
        <v>18</v>
      </c>
      <c r="I51" s="122">
        <v>98</v>
      </c>
      <c r="J51" s="123">
        <v>18</v>
      </c>
      <c r="K51" s="123"/>
      <c r="L51" s="123"/>
      <c r="M51" s="123">
        <v>6</v>
      </c>
      <c r="N51" s="112">
        <v>6</v>
      </c>
      <c r="O51" s="113"/>
      <c r="P51" s="96"/>
      <c r="Q51" s="132">
        <f>P51+O51</f>
        <v>0</v>
      </c>
      <c r="R51" s="113"/>
      <c r="S51" s="96">
        <v>70</v>
      </c>
      <c r="T51" s="132">
        <f>S51+R51</f>
        <v>70</v>
      </c>
      <c r="U51" s="124">
        <v>46</v>
      </c>
      <c r="V51" s="127"/>
      <c r="W51" s="132">
        <f>V51+U51</f>
        <v>46</v>
      </c>
      <c r="X51" s="124">
        <v>72</v>
      </c>
      <c r="Y51" s="69">
        <v>44</v>
      </c>
      <c r="Z51" s="50"/>
      <c r="AA51" s="50"/>
      <c r="AB51" s="50"/>
      <c r="AC51" s="51"/>
      <c r="AD51" s="6"/>
    </row>
    <row r="52" spans="1:30" ht="18.75" customHeight="1" x14ac:dyDescent="0.25">
      <c r="A52" s="146" t="s">
        <v>191</v>
      </c>
      <c r="B52" s="88" t="s">
        <v>231</v>
      </c>
      <c r="C52" s="87">
        <v>4</v>
      </c>
      <c r="D52" s="96"/>
      <c r="E52" s="96"/>
      <c r="F52" s="96">
        <v>5</v>
      </c>
      <c r="G52" s="131">
        <f t="shared" ref="G52:G56" si="20">Q52+T52+W52</f>
        <v>156</v>
      </c>
      <c r="H52" s="122">
        <v>68</v>
      </c>
      <c r="I52" s="122">
        <v>88</v>
      </c>
      <c r="J52" s="123">
        <v>68</v>
      </c>
      <c r="K52" s="123"/>
      <c r="L52" s="123">
        <v>20</v>
      </c>
      <c r="M52" s="123">
        <v>6</v>
      </c>
      <c r="N52" s="112">
        <v>6</v>
      </c>
      <c r="O52" s="113"/>
      <c r="P52" s="96"/>
      <c r="Q52" s="132">
        <f t="shared" ref="Q52:Q56" si="21">P52+O52</f>
        <v>0</v>
      </c>
      <c r="R52" s="113"/>
      <c r="S52" s="96">
        <v>96</v>
      </c>
      <c r="T52" s="132">
        <f t="shared" ref="T52:T56" si="22">S52+R52</f>
        <v>96</v>
      </c>
      <c r="U52" s="124">
        <v>60</v>
      </c>
      <c r="V52" s="127"/>
      <c r="W52" s="132">
        <f t="shared" ref="W52:W56" si="23">V52+U52</f>
        <v>60</v>
      </c>
      <c r="X52" s="124">
        <v>52</v>
      </c>
      <c r="Y52" s="69">
        <v>116</v>
      </c>
      <c r="Z52" s="50"/>
      <c r="AA52" s="50"/>
      <c r="AB52" s="50"/>
      <c r="AC52" s="51"/>
      <c r="AD52" s="6"/>
    </row>
    <row r="53" spans="1:30" ht="23.25" customHeight="1" x14ac:dyDescent="0.25">
      <c r="A53" s="146" t="s">
        <v>266</v>
      </c>
      <c r="B53" s="155" t="s">
        <v>236</v>
      </c>
      <c r="C53" s="87"/>
      <c r="D53" s="96"/>
      <c r="E53" s="96">
        <v>6</v>
      </c>
      <c r="F53" s="96"/>
      <c r="G53" s="131">
        <f t="shared" si="20"/>
        <v>72</v>
      </c>
      <c r="H53" s="122">
        <v>36</v>
      </c>
      <c r="I53" s="122">
        <v>36</v>
      </c>
      <c r="J53" s="123">
        <v>36</v>
      </c>
      <c r="K53" s="123"/>
      <c r="L53" s="123"/>
      <c r="M53" s="123"/>
      <c r="N53" s="112">
        <v>2</v>
      </c>
      <c r="O53" s="113"/>
      <c r="P53" s="96"/>
      <c r="Q53" s="132">
        <f t="shared" si="21"/>
        <v>0</v>
      </c>
      <c r="R53" s="113"/>
      <c r="S53" s="96"/>
      <c r="T53" s="132">
        <f t="shared" si="22"/>
        <v>0</v>
      </c>
      <c r="U53" s="124">
        <v>36</v>
      </c>
      <c r="V53" s="127">
        <v>36</v>
      </c>
      <c r="W53" s="132">
        <f t="shared" si="23"/>
        <v>72</v>
      </c>
      <c r="X53" s="124"/>
      <c r="Y53" s="69">
        <v>72</v>
      </c>
      <c r="Z53" s="50"/>
      <c r="AA53" s="50"/>
      <c r="AB53" s="50"/>
      <c r="AC53" s="51"/>
      <c r="AD53" s="6"/>
    </row>
    <row r="54" spans="1:30" ht="17.25" customHeight="1" x14ac:dyDescent="0.25">
      <c r="A54" s="98" t="s">
        <v>54</v>
      </c>
      <c r="B54" s="87" t="s">
        <v>172</v>
      </c>
      <c r="C54" s="87"/>
      <c r="D54" s="96"/>
      <c r="E54" s="224" t="s">
        <v>258</v>
      </c>
      <c r="F54" s="96"/>
      <c r="G54" s="131">
        <f t="shared" si="20"/>
        <v>72</v>
      </c>
      <c r="H54" s="122">
        <v>72</v>
      </c>
      <c r="I54" s="122"/>
      <c r="J54" s="123"/>
      <c r="K54" s="123">
        <f>G54</f>
        <v>72</v>
      </c>
      <c r="L54" s="123"/>
      <c r="M54" s="123"/>
      <c r="N54" s="203">
        <v>2</v>
      </c>
      <c r="O54" s="139"/>
      <c r="P54" s="159"/>
      <c r="Q54" s="132">
        <f t="shared" si="21"/>
        <v>0</v>
      </c>
      <c r="R54" s="113"/>
      <c r="S54" s="96"/>
      <c r="T54" s="132">
        <f t="shared" si="22"/>
        <v>0</v>
      </c>
      <c r="U54" s="124">
        <v>36</v>
      </c>
      <c r="V54" s="127">
        <v>36</v>
      </c>
      <c r="W54" s="132">
        <f t="shared" si="23"/>
        <v>72</v>
      </c>
      <c r="X54" s="124">
        <v>72</v>
      </c>
      <c r="Y54" s="69">
        <v>0</v>
      </c>
      <c r="Z54" s="52"/>
      <c r="AA54" s="52"/>
      <c r="AB54" s="52"/>
      <c r="AC54" s="52"/>
      <c r="AD54" s="6"/>
    </row>
    <row r="55" spans="1:30" ht="16.5" customHeight="1" x14ac:dyDescent="0.25">
      <c r="A55" s="151" t="s">
        <v>174</v>
      </c>
      <c r="B55" s="87" t="s">
        <v>33</v>
      </c>
      <c r="C55" s="87"/>
      <c r="D55" s="96"/>
      <c r="E55" s="225"/>
      <c r="F55" s="96"/>
      <c r="G55" s="131">
        <f t="shared" si="20"/>
        <v>72</v>
      </c>
      <c r="H55" s="122">
        <v>72</v>
      </c>
      <c r="I55" s="122"/>
      <c r="J55" s="123"/>
      <c r="K55" s="123">
        <f>G55</f>
        <v>72</v>
      </c>
      <c r="L55" s="123"/>
      <c r="M55" s="123"/>
      <c r="N55" s="203">
        <v>2</v>
      </c>
      <c r="O55" s="139"/>
      <c r="P55" s="164"/>
      <c r="Q55" s="132">
        <f t="shared" si="21"/>
        <v>0</v>
      </c>
      <c r="R55" s="113"/>
      <c r="S55" s="96"/>
      <c r="T55" s="132">
        <f>S55+R55</f>
        <v>0</v>
      </c>
      <c r="U55" s="124"/>
      <c r="V55" s="127">
        <v>72</v>
      </c>
      <c r="W55" s="132">
        <f t="shared" si="23"/>
        <v>72</v>
      </c>
      <c r="X55" s="124">
        <v>72</v>
      </c>
      <c r="Y55" s="69"/>
      <c r="Z55" s="52"/>
      <c r="AA55" s="52"/>
      <c r="AB55" s="52"/>
      <c r="AC55" s="52"/>
      <c r="AD55" s="6"/>
    </row>
    <row r="56" spans="1:30" ht="17.25" customHeight="1" x14ac:dyDescent="0.25">
      <c r="A56" s="98" t="s">
        <v>237</v>
      </c>
      <c r="B56" s="87" t="s">
        <v>144</v>
      </c>
      <c r="C56" s="87"/>
      <c r="D56" s="96"/>
      <c r="E56" s="96"/>
      <c r="F56" s="96">
        <v>6</v>
      </c>
      <c r="G56" s="131">
        <f t="shared" si="20"/>
        <v>6</v>
      </c>
      <c r="H56" s="122"/>
      <c r="I56" s="122"/>
      <c r="J56" s="123"/>
      <c r="K56" s="123"/>
      <c r="L56" s="123"/>
      <c r="M56" s="123"/>
      <c r="N56" s="121">
        <v>6</v>
      </c>
      <c r="O56" s="139"/>
      <c r="P56" s="164"/>
      <c r="Q56" s="132">
        <f t="shared" si="21"/>
        <v>0</v>
      </c>
      <c r="R56" s="165"/>
      <c r="S56" s="96"/>
      <c r="T56" s="132">
        <f t="shared" si="22"/>
        <v>0</v>
      </c>
      <c r="U56" s="124"/>
      <c r="V56" s="127">
        <v>6</v>
      </c>
      <c r="W56" s="132">
        <f t="shared" si="23"/>
        <v>6</v>
      </c>
      <c r="X56" s="124"/>
      <c r="Y56" s="69">
        <v>6</v>
      </c>
      <c r="Z56" s="52"/>
      <c r="AA56" s="52"/>
      <c r="AB56" s="52"/>
      <c r="AC56" s="52"/>
      <c r="AD56" s="6"/>
    </row>
    <row r="57" spans="1:30" ht="27.75" customHeight="1" x14ac:dyDescent="0.25">
      <c r="A57" s="94" t="s">
        <v>7</v>
      </c>
      <c r="B57" s="153" t="s">
        <v>232</v>
      </c>
      <c r="C57" s="130">
        <v>2</v>
      </c>
      <c r="D57" s="130">
        <v>0</v>
      </c>
      <c r="E57" s="130">
        <v>1</v>
      </c>
      <c r="F57" s="158">
        <v>2</v>
      </c>
      <c r="G57" s="158">
        <f>G58+G59+G60+G61+G62</f>
        <v>256</v>
      </c>
      <c r="H57" s="158">
        <f t="shared" ref="H57:Y57" si="24">H58+H59+H60+H61+H62</f>
        <v>128</v>
      </c>
      <c r="I57" s="158">
        <f t="shared" si="24"/>
        <v>122</v>
      </c>
      <c r="J57" s="158">
        <f t="shared" si="24"/>
        <v>56</v>
      </c>
      <c r="K57" s="158">
        <f t="shared" si="24"/>
        <v>72</v>
      </c>
      <c r="L57" s="158">
        <f t="shared" si="24"/>
        <v>0</v>
      </c>
      <c r="M57" s="158">
        <f t="shared" si="24"/>
        <v>6</v>
      </c>
      <c r="N57" s="158">
        <f t="shared" si="24"/>
        <v>18</v>
      </c>
      <c r="O57" s="158">
        <f t="shared" si="24"/>
        <v>0</v>
      </c>
      <c r="P57" s="158">
        <f t="shared" si="24"/>
        <v>0</v>
      </c>
      <c r="Q57" s="158">
        <f t="shared" si="24"/>
        <v>0</v>
      </c>
      <c r="R57" s="158">
        <f t="shared" si="24"/>
        <v>34</v>
      </c>
      <c r="S57" s="158">
        <f t="shared" si="24"/>
        <v>110</v>
      </c>
      <c r="T57" s="158">
        <f t="shared" si="24"/>
        <v>144</v>
      </c>
      <c r="U57" s="158">
        <f t="shared" si="24"/>
        <v>112</v>
      </c>
      <c r="V57" s="158">
        <f t="shared" si="24"/>
        <v>0</v>
      </c>
      <c r="W57" s="158">
        <f t="shared" si="24"/>
        <v>112</v>
      </c>
      <c r="X57" s="158">
        <f t="shared" si="24"/>
        <v>212</v>
      </c>
      <c r="Y57" s="158">
        <f t="shared" si="24"/>
        <v>44</v>
      </c>
      <c r="Z57" s="6"/>
      <c r="AA57" s="6"/>
      <c r="AB57" s="6"/>
      <c r="AC57" s="6"/>
      <c r="AD57" s="6"/>
    </row>
    <row r="58" spans="1:30" ht="19.5" customHeight="1" x14ac:dyDescent="0.25">
      <c r="A58" s="98" t="s">
        <v>55</v>
      </c>
      <c r="B58" s="154" t="s">
        <v>233</v>
      </c>
      <c r="C58" s="96">
        <v>3</v>
      </c>
      <c r="D58" s="96"/>
      <c r="E58" s="96"/>
      <c r="F58" s="96">
        <v>4</v>
      </c>
      <c r="G58" s="131">
        <f>Q58+T58+W58</f>
        <v>110</v>
      </c>
      <c r="H58" s="122">
        <v>36</v>
      </c>
      <c r="I58" s="122">
        <v>74</v>
      </c>
      <c r="J58" s="123">
        <v>36</v>
      </c>
      <c r="K58" s="123"/>
      <c r="L58" s="123"/>
      <c r="M58" s="123">
        <v>6</v>
      </c>
      <c r="N58" s="112">
        <v>6</v>
      </c>
      <c r="O58" s="113"/>
      <c r="P58" s="96"/>
      <c r="Q58" s="132">
        <f t="shared" ref="Q58:Q61" si="25">P58+O58</f>
        <v>0</v>
      </c>
      <c r="R58" s="113">
        <v>34</v>
      </c>
      <c r="S58" s="96">
        <v>76</v>
      </c>
      <c r="T58" s="132">
        <f>S58+R58</f>
        <v>110</v>
      </c>
      <c r="U58" s="124"/>
      <c r="V58" s="127"/>
      <c r="W58" s="132">
        <f>V58+U58</f>
        <v>0</v>
      </c>
      <c r="X58" s="124">
        <v>72</v>
      </c>
      <c r="Y58" s="69">
        <v>38</v>
      </c>
      <c r="Z58" s="6"/>
      <c r="AA58" s="6"/>
      <c r="AB58" s="6"/>
      <c r="AC58" s="6"/>
      <c r="AD58" s="6"/>
    </row>
    <row r="59" spans="1:30" ht="16.5" customHeight="1" x14ac:dyDescent="0.25">
      <c r="A59" s="98" t="s">
        <v>56</v>
      </c>
      <c r="B59" s="88" t="s">
        <v>234</v>
      </c>
      <c r="C59" s="96">
        <v>4</v>
      </c>
      <c r="D59" s="96"/>
      <c r="E59" s="224" t="s">
        <v>259</v>
      </c>
      <c r="F59" s="96"/>
      <c r="G59" s="131">
        <f t="shared" ref="G59:G62" si="26">Q59+T59+W59</f>
        <v>68</v>
      </c>
      <c r="H59" s="122">
        <v>20</v>
      </c>
      <c r="I59" s="122">
        <v>48</v>
      </c>
      <c r="J59" s="123">
        <v>20</v>
      </c>
      <c r="K59" s="123"/>
      <c r="L59" s="123"/>
      <c r="M59" s="123"/>
      <c r="N59" s="112">
        <v>2</v>
      </c>
      <c r="O59" s="113"/>
      <c r="P59" s="96"/>
      <c r="Q59" s="132">
        <f t="shared" si="25"/>
        <v>0</v>
      </c>
      <c r="R59" s="113"/>
      <c r="S59" s="96">
        <v>34</v>
      </c>
      <c r="T59" s="132">
        <f t="shared" ref="T59:T62" si="27">S59+R59</f>
        <v>34</v>
      </c>
      <c r="U59" s="124">
        <v>34</v>
      </c>
      <c r="V59" s="127"/>
      <c r="W59" s="132">
        <f t="shared" ref="W59:W62" si="28">V59+U59</f>
        <v>34</v>
      </c>
      <c r="X59" s="124">
        <v>68</v>
      </c>
      <c r="Y59" s="69">
        <v>0</v>
      </c>
      <c r="Z59" s="6"/>
      <c r="AA59" s="6"/>
      <c r="AB59" s="6"/>
      <c r="AC59" s="6"/>
      <c r="AD59" s="6"/>
    </row>
    <row r="60" spans="1:30" ht="17.25" customHeight="1" x14ac:dyDescent="0.25">
      <c r="A60" s="96" t="s">
        <v>195</v>
      </c>
      <c r="B60" s="87" t="s">
        <v>173</v>
      </c>
      <c r="C60" s="96"/>
      <c r="D60" s="96"/>
      <c r="E60" s="228"/>
      <c r="F60" s="96"/>
      <c r="G60" s="131">
        <f t="shared" si="26"/>
        <v>36</v>
      </c>
      <c r="H60" s="122">
        <v>36</v>
      </c>
      <c r="I60" s="122"/>
      <c r="J60" s="123"/>
      <c r="K60" s="123">
        <f>G60</f>
        <v>36</v>
      </c>
      <c r="L60" s="123"/>
      <c r="M60" s="123"/>
      <c r="N60" s="112">
        <v>2</v>
      </c>
      <c r="O60" s="113"/>
      <c r="P60" s="96"/>
      <c r="Q60" s="132">
        <f t="shared" si="25"/>
        <v>0</v>
      </c>
      <c r="R60" s="113"/>
      <c r="S60" s="96"/>
      <c r="T60" s="132">
        <f t="shared" si="27"/>
        <v>0</v>
      </c>
      <c r="U60" s="96">
        <v>36</v>
      </c>
      <c r="V60" s="127"/>
      <c r="W60" s="132">
        <f t="shared" si="28"/>
        <v>36</v>
      </c>
      <c r="X60" s="160">
        <v>36</v>
      </c>
      <c r="Y60" s="166">
        <v>0</v>
      </c>
      <c r="Z60" s="49"/>
      <c r="AA60" s="49"/>
      <c r="AB60" s="49"/>
      <c r="AC60" s="49"/>
      <c r="AD60" s="49"/>
    </row>
    <row r="61" spans="1:30" ht="15" customHeight="1" x14ac:dyDescent="0.25">
      <c r="A61" s="151" t="s">
        <v>57</v>
      </c>
      <c r="B61" s="87" t="s">
        <v>33</v>
      </c>
      <c r="C61" s="96"/>
      <c r="D61" s="96"/>
      <c r="E61" s="225"/>
      <c r="F61" s="96"/>
      <c r="G61" s="131">
        <f t="shared" si="26"/>
        <v>36</v>
      </c>
      <c r="H61" s="122">
        <v>36</v>
      </c>
      <c r="I61" s="122"/>
      <c r="J61" s="123"/>
      <c r="K61" s="123">
        <f>G61</f>
        <v>36</v>
      </c>
      <c r="L61" s="123"/>
      <c r="M61" s="123"/>
      <c r="N61" s="203">
        <v>2</v>
      </c>
      <c r="O61" s="138"/>
      <c r="P61" s="159"/>
      <c r="Q61" s="132">
        <f t="shared" si="25"/>
        <v>0</v>
      </c>
      <c r="R61" s="113"/>
      <c r="S61" s="96"/>
      <c r="T61" s="132">
        <f t="shared" si="27"/>
        <v>0</v>
      </c>
      <c r="U61" s="96">
        <v>36</v>
      </c>
      <c r="V61" s="127"/>
      <c r="W61" s="132">
        <f t="shared" si="28"/>
        <v>36</v>
      </c>
      <c r="X61" s="124">
        <v>36</v>
      </c>
      <c r="Y61" s="69">
        <v>0</v>
      </c>
      <c r="Z61" s="6"/>
      <c r="AA61" s="16"/>
      <c r="AB61" s="6"/>
      <c r="AC61" s="6"/>
      <c r="AD61" s="6"/>
    </row>
    <row r="62" spans="1:30" ht="15" customHeight="1" x14ac:dyDescent="0.25">
      <c r="A62" s="98" t="s">
        <v>280</v>
      </c>
      <c r="B62" s="87" t="s">
        <v>279</v>
      </c>
      <c r="C62" s="96"/>
      <c r="D62" s="159"/>
      <c r="E62" s="96"/>
      <c r="F62" s="96">
        <v>5</v>
      </c>
      <c r="G62" s="131">
        <f t="shared" si="26"/>
        <v>6</v>
      </c>
      <c r="H62" s="122"/>
      <c r="I62" s="122"/>
      <c r="J62" s="123"/>
      <c r="K62" s="123"/>
      <c r="L62" s="123"/>
      <c r="M62" s="123"/>
      <c r="N62" s="121">
        <v>6</v>
      </c>
      <c r="O62" s="139"/>
      <c r="P62" s="164"/>
      <c r="Q62" s="132"/>
      <c r="R62" s="139"/>
      <c r="S62" s="159"/>
      <c r="T62" s="132">
        <f t="shared" si="27"/>
        <v>0</v>
      </c>
      <c r="U62" s="159">
        <v>6</v>
      </c>
      <c r="V62" s="122"/>
      <c r="W62" s="132">
        <f t="shared" si="28"/>
        <v>6</v>
      </c>
      <c r="X62" s="161"/>
      <c r="Y62" s="69">
        <v>6</v>
      </c>
      <c r="Z62" s="6"/>
      <c r="AA62" s="6"/>
      <c r="AB62" s="6"/>
      <c r="AC62" s="6"/>
      <c r="AD62" s="6"/>
    </row>
    <row r="63" spans="1:30" ht="26.25" customHeight="1" x14ac:dyDescent="0.25">
      <c r="A63" s="94" t="s">
        <v>16</v>
      </c>
      <c r="B63" s="153" t="s">
        <v>238</v>
      </c>
      <c r="C63" s="130">
        <v>0</v>
      </c>
      <c r="D63" s="130">
        <v>0</v>
      </c>
      <c r="E63" s="130">
        <v>1</v>
      </c>
      <c r="F63" s="158">
        <v>2</v>
      </c>
      <c r="G63" s="158">
        <f>G64+G68+G69+G65+G66+G67+G70</f>
        <v>356</v>
      </c>
      <c r="H63" s="158">
        <f t="shared" ref="H63:Y63" si="29">H64+H68+H69+H65+H66+H67+H70</f>
        <v>140</v>
      </c>
      <c r="I63" s="158">
        <f t="shared" si="29"/>
        <v>210</v>
      </c>
      <c r="J63" s="158">
        <f t="shared" si="29"/>
        <v>68</v>
      </c>
      <c r="K63" s="158">
        <f t="shared" si="29"/>
        <v>72</v>
      </c>
      <c r="L63" s="158">
        <f t="shared" si="29"/>
        <v>0</v>
      </c>
      <c r="M63" s="158">
        <f t="shared" si="29"/>
        <v>6</v>
      </c>
      <c r="N63" s="158">
        <f t="shared" si="29"/>
        <v>22</v>
      </c>
      <c r="O63" s="158">
        <f t="shared" si="29"/>
        <v>0</v>
      </c>
      <c r="P63" s="158">
        <f t="shared" si="29"/>
        <v>0</v>
      </c>
      <c r="Q63" s="158">
        <f t="shared" si="29"/>
        <v>0</v>
      </c>
      <c r="R63" s="158">
        <f t="shared" si="29"/>
        <v>92</v>
      </c>
      <c r="S63" s="158">
        <f t="shared" si="29"/>
        <v>144</v>
      </c>
      <c r="T63" s="158">
        <f t="shared" si="29"/>
        <v>236</v>
      </c>
      <c r="U63" s="158">
        <f t="shared" si="29"/>
        <v>120</v>
      </c>
      <c r="V63" s="158">
        <f t="shared" si="29"/>
        <v>0</v>
      </c>
      <c r="W63" s="158">
        <f t="shared" si="29"/>
        <v>120</v>
      </c>
      <c r="X63" s="158">
        <f t="shared" si="29"/>
        <v>212</v>
      </c>
      <c r="Y63" s="158">
        <f t="shared" si="29"/>
        <v>144</v>
      </c>
      <c r="Z63" s="6"/>
      <c r="AA63" s="6"/>
      <c r="AB63" s="6"/>
      <c r="AC63" s="6"/>
      <c r="AD63" s="6"/>
    </row>
    <row r="64" spans="1:30" ht="18.75" customHeight="1" x14ac:dyDescent="0.25">
      <c r="A64" s="98" t="s">
        <v>176</v>
      </c>
      <c r="B64" s="89" t="s">
        <v>239</v>
      </c>
      <c r="C64" s="96"/>
      <c r="D64" s="96"/>
      <c r="E64" s="96"/>
      <c r="F64" s="93">
        <v>4</v>
      </c>
      <c r="G64" s="131">
        <f>Q64+T64+W64</f>
        <v>132</v>
      </c>
      <c r="H64" s="122">
        <v>20</v>
      </c>
      <c r="I64" s="122">
        <v>112</v>
      </c>
      <c r="J64" s="123">
        <v>20</v>
      </c>
      <c r="K64" s="123"/>
      <c r="L64" s="123"/>
      <c r="M64" s="123">
        <v>6</v>
      </c>
      <c r="N64" s="112">
        <v>6</v>
      </c>
      <c r="O64" s="113"/>
      <c r="P64" s="96"/>
      <c r="Q64" s="132">
        <f t="shared" ref="Q64:Q69" si="30">P64+O64</f>
        <v>0</v>
      </c>
      <c r="R64" s="113">
        <v>58</v>
      </c>
      <c r="S64" s="96">
        <v>74</v>
      </c>
      <c r="T64" s="132">
        <f>S64+R64</f>
        <v>132</v>
      </c>
      <c r="U64" s="124"/>
      <c r="V64" s="127"/>
      <c r="W64" s="132">
        <f>V64+U64</f>
        <v>0</v>
      </c>
      <c r="X64" s="124">
        <v>72</v>
      </c>
      <c r="Y64" s="69">
        <v>60</v>
      </c>
      <c r="Z64" s="6"/>
      <c r="AA64" s="6"/>
      <c r="AB64" s="6"/>
      <c r="AC64" s="6"/>
      <c r="AD64" s="6"/>
    </row>
    <row r="65" spans="1:30" ht="17.25" customHeight="1" x14ac:dyDescent="0.25">
      <c r="A65" s="98" t="s">
        <v>193</v>
      </c>
      <c r="B65" s="89" t="s">
        <v>240</v>
      </c>
      <c r="C65" s="96"/>
      <c r="D65" s="96"/>
      <c r="E65" s="224" t="s">
        <v>260</v>
      </c>
      <c r="F65" s="93"/>
      <c r="G65" s="131">
        <f t="shared" ref="G65:G69" si="31">Q65+T65+W65</f>
        <v>68</v>
      </c>
      <c r="H65" s="122">
        <v>26</v>
      </c>
      <c r="I65" s="122">
        <v>42</v>
      </c>
      <c r="J65" s="123">
        <v>26</v>
      </c>
      <c r="K65" s="123"/>
      <c r="L65" s="123"/>
      <c r="M65" s="123"/>
      <c r="N65" s="112">
        <v>2</v>
      </c>
      <c r="O65" s="113"/>
      <c r="P65" s="96"/>
      <c r="Q65" s="132">
        <f t="shared" si="30"/>
        <v>0</v>
      </c>
      <c r="R65" s="113">
        <v>34</v>
      </c>
      <c r="S65" s="96">
        <v>34</v>
      </c>
      <c r="T65" s="132">
        <f>S65+R65</f>
        <v>68</v>
      </c>
      <c r="U65" s="124"/>
      <c r="V65" s="127"/>
      <c r="W65" s="132">
        <f>V65+U65</f>
        <v>0</v>
      </c>
      <c r="X65" s="124">
        <v>68</v>
      </c>
      <c r="Y65" s="69">
        <v>0</v>
      </c>
      <c r="Z65" s="6"/>
      <c r="AA65" s="6"/>
      <c r="AB65" s="6"/>
      <c r="AC65" s="6"/>
      <c r="AD65" s="6"/>
    </row>
    <row r="66" spans="1:30" ht="16.5" customHeight="1" x14ac:dyDescent="0.25">
      <c r="A66" s="96" t="s">
        <v>241</v>
      </c>
      <c r="B66" s="155" t="s">
        <v>250</v>
      </c>
      <c r="C66" s="96"/>
      <c r="D66" s="96"/>
      <c r="E66" s="225"/>
      <c r="F66" s="93"/>
      <c r="G66" s="131">
        <f t="shared" si="31"/>
        <v>36</v>
      </c>
      <c r="H66" s="122">
        <v>10</v>
      </c>
      <c r="I66" s="122">
        <v>26</v>
      </c>
      <c r="J66" s="123">
        <v>10</v>
      </c>
      <c r="K66" s="123"/>
      <c r="L66" s="123"/>
      <c r="M66" s="123"/>
      <c r="N66" s="112">
        <v>2</v>
      </c>
      <c r="O66" s="113"/>
      <c r="P66" s="96"/>
      <c r="Q66" s="132">
        <f t="shared" si="30"/>
        <v>0</v>
      </c>
      <c r="R66" s="113"/>
      <c r="S66" s="96">
        <v>36</v>
      </c>
      <c r="T66" s="132">
        <f t="shared" ref="T66:T70" si="32">S66+R66</f>
        <v>36</v>
      </c>
      <c r="U66" s="96"/>
      <c r="V66" s="127"/>
      <c r="W66" s="132">
        <f t="shared" ref="W66:W67" si="33">V66+U66</f>
        <v>0</v>
      </c>
      <c r="X66" s="124"/>
      <c r="Y66" s="69">
        <v>36</v>
      </c>
      <c r="Z66" s="6"/>
      <c r="AA66" s="6"/>
      <c r="AB66" s="6"/>
      <c r="AC66" s="6"/>
      <c r="AD66" s="6"/>
    </row>
    <row r="67" spans="1:30" ht="24.75" customHeight="1" x14ac:dyDescent="0.25">
      <c r="A67" s="86" t="s">
        <v>267</v>
      </c>
      <c r="B67" s="156" t="s">
        <v>235</v>
      </c>
      <c r="C67" s="96"/>
      <c r="D67" s="96"/>
      <c r="E67" s="224" t="s">
        <v>259</v>
      </c>
      <c r="F67" s="93"/>
      <c r="G67" s="131">
        <f t="shared" si="31"/>
        <v>42</v>
      </c>
      <c r="H67" s="122">
        <v>12</v>
      </c>
      <c r="I67" s="122">
        <v>30</v>
      </c>
      <c r="J67" s="123">
        <v>12</v>
      </c>
      <c r="K67" s="123"/>
      <c r="L67" s="123"/>
      <c r="M67" s="123"/>
      <c r="N67" s="112">
        <v>2</v>
      </c>
      <c r="O67" s="113"/>
      <c r="P67" s="96"/>
      <c r="Q67" s="132">
        <f t="shared" si="30"/>
        <v>0</v>
      </c>
      <c r="R67" s="113"/>
      <c r="S67" s="96"/>
      <c r="T67" s="132">
        <f t="shared" si="32"/>
        <v>0</v>
      </c>
      <c r="U67" s="96">
        <v>42</v>
      </c>
      <c r="V67" s="127"/>
      <c r="W67" s="132">
        <f t="shared" si="33"/>
        <v>42</v>
      </c>
      <c r="X67" s="124"/>
      <c r="Y67" s="69">
        <v>42</v>
      </c>
      <c r="Z67" s="6"/>
      <c r="AA67" s="6"/>
      <c r="AB67" s="6"/>
      <c r="AC67" s="6"/>
      <c r="AD67" s="6"/>
    </row>
    <row r="68" spans="1:30" ht="15" customHeight="1" x14ac:dyDescent="0.25">
      <c r="A68" s="98" t="s">
        <v>58</v>
      </c>
      <c r="B68" s="87" t="s">
        <v>172</v>
      </c>
      <c r="C68" s="23"/>
      <c r="D68" s="23"/>
      <c r="E68" s="228"/>
      <c r="F68" s="67"/>
      <c r="G68" s="131">
        <f t="shared" si="31"/>
        <v>36</v>
      </c>
      <c r="H68" s="26">
        <v>36</v>
      </c>
      <c r="I68" s="26"/>
      <c r="J68" s="68"/>
      <c r="K68" s="68">
        <f>G68</f>
        <v>36</v>
      </c>
      <c r="L68" s="68"/>
      <c r="M68" s="68"/>
      <c r="N68" s="61">
        <v>2</v>
      </c>
      <c r="O68" s="62"/>
      <c r="P68" s="23"/>
      <c r="Q68" s="80">
        <f t="shared" si="30"/>
        <v>0</v>
      </c>
      <c r="R68" s="62"/>
      <c r="S68" s="23"/>
      <c r="T68" s="80">
        <f t="shared" si="32"/>
        <v>0</v>
      </c>
      <c r="U68" s="23">
        <v>36</v>
      </c>
      <c r="V68" s="24"/>
      <c r="W68" s="80">
        <f t="shared" ref="W68:W70" si="34">V68+U68</f>
        <v>36</v>
      </c>
      <c r="X68" s="63">
        <v>36</v>
      </c>
      <c r="Y68" s="58"/>
      <c r="Z68" s="6"/>
      <c r="AA68" s="6"/>
      <c r="AB68" s="6"/>
      <c r="AC68" s="6"/>
      <c r="AD68" s="6"/>
    </row>
    <row r="69" spans="1:30" ht="15" customHeight="1" x14ac:dyDescent="0.25">
      <c r="A69" s="96" t="s">
        <v>178</v>
      </c>
      <c r="B69" s="87" t="s">
        <v>33</v>
      </c>
      <c r="C69" s="23"/>
      <c r="D69" s="23"/>
      <c r="E69" s="225"/>
      <c r="F69" s="67"/>
      <c r="G69" s="131">
        <f t="shared" si="31"/>
        <v>36</v>
      </c>
      <c r="H69" s="26">
        <v>36</v>
      </c>
      <c r="I69" s="26"/>
      <c r="J69" s="68"/>
      <c r="K69" s="68">
        <f>G69</f>
        <v>36</v>
      </c>
      <c r="L69" s="68"/>
      <c r="M69" s="68"/>
      <c r="N69" s="61">
        <v>2</v>
      </c>
      <c r="O69" s="62"/>
      <c r="P69" s="23"/>
      <c r="Q69" s="80">
        <f t="shared" si="30"/>
        <v>0</v>
      </c>
      <c r="R69" s="62"/>
      <c r="S69" s="23"/>
      <c r="T69" s="80">
        <f t="shared" si="32"/>
        <v>0</v>
      </c>
      <c r="U69" s="23">
        <v>36</v>
      </c>
      <c r="V69" s="24"/>
      <c r="W69" s="80">
        <f t="shared" si="34"/>
        <v>36</v>
      </c>
      <c r="X69" s="63">
        <v>36</v>
      </c>
      <c r="Y69" s="58"/>
      <c r="Z69" s="6"/>
      <c r="AA69" s="6"/>
      <c r="AB69" s="6"/>
      <c r="AC69" s="6"/>
      <c r="AD69" s="6"/>
    </row>
    <row r="70" spans="1:30" ht="15" customHeight="1" x14ac:dyDescent="0.25">
      <c r="A70" s="98" t="s">
        <v>281</v>
      </c>
      <c r="B70" s="199" t="s">
        <v>144</v>
      </c>
      <c r="C70" s="23"/>
      <c r="D70" s="54"/>
      <c r="E70" s="23"/>
      <c r="F70" s="23">
        <v>5</v>
      </c>
      <c r="G70" s="131">
        <f>Q70+T70+W70</f>
        <v>6</v>
      </c>
      <c r="H70" s="26"/>
      <c r="I70" s="26"/>
      <c r="J70" s="68"/>
      <c r="K70" s="68"/>
      <c r="L70" s="68"/>
      <c r="M70" s="68"/>
      <c r="N70" s="57">
        <v>6</v>
      </c>
      <c r="O70" s="168"/>
      <c r="P70" s="169"/>
      <c r="Q70" s="80"/>
      <c r="R70" s="168"/>
      <c r="S70" s="169"/>
      <c r="T70" s="80">
        <f t="shared" si="32"/>
        <v>0</v>
      </c>
      <c r="U70" s="54">
        <v>6</v>
      </c>
      <c r="V70" s="26"/>
      <c r="W70" s="80">
        <f t="shared" si="34"/>
        <v>6</v>
      </c>
      <c r="X70" s="82"/>
      <c r="Y70" s="24">
        <v>6</v>
      </c>
      <c r="Z70" s="6"/>
      <c r="AA70" s="6"/>
      <c r="AB70" s="6"/>
      <c r="AC70" s="6"/>
      <c r="AD70" s="6"/>
    </row>
    <row r="71" spans="1:30" ht="21" customHeight="1" x14ac:dyDescent="0.25">
      <c r="A71" s="94" t="s">
        <v>175</v>
      </c>
      <c r="B71" s="95" t="s">
        <v>242</v>
      </c>
      <c r="C71" s="70">
        <v>0</v>
      </c>
      <c r="D71" s="70">
        <v>0</v>
      </c>
      <c r="E71" s="70">
        <v>1</v>
      </c>
      <c r="F71" s="27">
        <v>1</v>
      </c>
      <c r="G71" s="27">
        <f>G72+G74+G75+G73+G76</f>
        <v>214</v>
      </c>
      <c r="H71" s="27">
        <f t="shared" ref="H71:Y71" si="35">H72+H74+H75+H73+H76</f>
        <v>130</v>
      </c>
      <c r="I71" s="27">
        <f t="shared" si="35"/>
        <v>78</v>
      </c>
      <c r="J71" s="27">
        <f t="shared" si="35"/>
        <v>58</v>
      </c>
      <c r="K71" s="27">
        <f t="shared" si="35"/>
        <v>72</v>
      </c>
      <c r="L71" s="27">
        <f t="shared" si="35"/>
        <v>20</v>
      </c>
      <c r="M71" s="27">
        <f t="shared" si="35"/>
        <v>12</v>
      </c>
      <c r="N71" s="27">
        <f t="shared" si="35"/>
        <v>22</v>
      </c>
      <c r="O71" s="27">
        <f t="shared" si="35"/>
        <v>0</v>
      </c>
      <c r="P71" s="27">
        <f t="shared" si="35"/>
        <v>0</v>
      </c>
      <c r="Q71" s="27">
        <f t="shared" si="35"/>
        <v>0</v>
      </c>
      <c r="R71" s="27">
        <f t="shared" si="35"/>
        <v>0</v>
      </c>
      <c r="S71" s="27">
        <f t="shared" si="35"/>
        <v>0</v>
      </c>
      <c r="T71" s="27">
        <f t="shared" si="35"/>
        <v>0</v>
      </c>
      <c r="U71" s="27">
        <f t="shared" si="35"/>
        <v>64</v>
      </c>
      <c r="V71" s="27">
        <f t="shared" si="35"/>
        <v>150</v>
      </c>
      <c r="W71" s="27">
        <f t="shared" si="35"/>
        <v>214</v>
      </c>
      <c r="X71" s="27">
        <f t="shared" si="35"/>
        <v>212</v>
      </c>
      <c r="Y71" s="27">
        <f t="shared" si="35"/>
        <v>6</v>
      </c>
      <c r="Z71" s="6"/>
      <c r="AA71" s="6"/>
      <c r="AB71" s="6"/>
      <c r="AC71" s="6"/>
      <c r="AD71" s="6"/>
    </row>
    <row r="72" spans="1:30" ht="22.5" customHeight="1" x14ac:dyDescent="0.25">
      <c r="A72" s="98" t="s">
        <v>177</v>
      </c>
      <c r="B72" s="87" t="s">
        <v>243</v>
      </c>
      <c r="C72" s="23"/>
      <c r="D72" s="23"/>
      <c r="E72" s="23"/>
      <c r="F72" s="229" t="s">
        <v>258</v>
      </c>
      <c r="G72" s="25">
        <f>Q72+T72+W72</f>
        <v>68</v>
      </c>
      <c r="H72" s="26">
        <v>38</v>
      </c>
      <c r="I72" s="26">
        <v>30</v>
      </c>
      <c r="J72" s="68">
        <v>38</v>
      </c>
      <c r="K72" s="68"/>
      <c r="L72" s="68"/>
      <c r="M72" s="68">
        <v>6</v>
      </c>
      <c r="N72" s="61">
        <v>6</v>
      </c>
      <c r="O72" s="62"/>
      <c r="P72" s="23"/>
      <c r="Q72" s="80">
        <f>P72+O72</f>
        <v>0</v>
      </c>
      <c r="R72" s="62"/>
      <c r="S72" s="23"/>
      <c r="T72" s="80">
        <f>S72+R72</f>
        <v>0</v>
      </c>
      <c r="U72" s="62">
        <v>32</v>
      </c>
      <c r="V72" s="23">
        <v>36</v>
      </c>
      <c r="W72" s="80">
        <f>V72+U72</f>
        <v>68</v>
      </c>
      <c r="X72" s="63">
        <v>70</v>
      </c>
      <c r="Y72" s="58">
        <v>0</v>
      </c>
      <c r="Z72" s="6"/>
      <c r="AA72" s="6"/>
      <c r="AB72" s="6"/>
      <c r="AC72" s="6"/>
      <c r="AD72" s="6"/>
    </row>
    <row r="73" spans="1:30" ht="19.5" customHeight="1" x14ac:dyDescent="0.25">
      <c r="A73" s="98" t="s">
        <v>204</v>
      </c>
      <c r="B73" s="87" t="s">
        <v>244</v>
      </c>
      <c r="C73" s="23"/>
      <c r="D73" s="23"/>
      <c r="E73" s="23"/>
      <c r="F73" s="230"/>
      <c r="G73" s="25">
        <f t="shared" ref="G73:G76" si="36">Q73+T73+W73</f>
        <v>68</v>
      </c>
      <c r="H73" s="26">
        <v>20</v>
      </c>
      <c r="I73" s="26">
        <v>48</v>
      </c>
      <c r="J73" s="68">
        <v>20</v>
      </c>
      <c r="K73" s="68"/>
      <c r="L73" s="68">
        <v>20</v>
      </c>
      <c r="M73" s="68">
        <v>6</v>
      </c>
      <c r="N73" s="61">
        <v>6</v>
      </c>
      <c r="O73" s="62"/>
      <c r="P73" s="23"/>
      <c r="Q73" s="80">
        <f t="shared" ref="Q73:Q75" si="37">P73+O73</f>
        <v>0</v>
      </c>
      <c r="R73" s="62"/>
      <c r="S73" s="23"/>
      <c r="T73" s="80">
        <f>S73+R73</f>
        <v>0</v>
      </c>
      <c r="U73" s="62">
        <v>32</v>
      </c>
      <c r="V73" s="23">
        <v>36</v>
      </c>
      <c r="W73" s="80">
        <f t="shared" ref="W73:W76" si="38">V73+U73</f>
        <v>68</v>
      </c>
      <c r="X73" s="63">
        <v>70</v>
      </c>
      <c r="Y73" s="58">
        <v>0</v>
      </c>
      <c r="Z73" s="6"/>
      <c r="AA73" s="6"/>
      <c r="AB73" s="6"/>
      <c r="AC73" s="6"/>
      <c r="AD73" s="6"/>
    </row>
    <row r="74" spans="1:30" ht="15" customHeight="1" x14ac:dyDescent="0.25">
      <c r="A74" s="98" t="s">
        <v>179</v>
      </c>
      <c r="B74" s="87" t="s">
        <v>172</v>
      </c>
      <c r="C74" s="23"/>
      <c r="D74" s="23"/>
      <c r="E74" s="229" t="s">
        <v>258</v>
      </c>
      <c r="F74" s="67"/>
      <c r="G74" s="25">
        <f t="shared" si="36"/>
        <v>36</v>
      </c>
      <c r="H74" s="26">
        <v>36</v>
      </c>
      <c r="I74" s="26"/>
      <c r="J74" s="68"/>
      <c r="K74" s="68">
        <f>G74</f>
        <v>36</v>
      </c>
      <c r="L74" s="68"/>
      <c r="M74" s="68"/>
      <c r="N74" s="61">
        <v>2</v>
      </c>
      <c r="O74" s="62"/>
      <c r="P74" s="23"/>
      <c r="Q74" s="80">
        <f t="shared" si="37"/>
        <v>0</v>
      </c>
      <c r="R74" s="62"/>
      <c r="S74" s="23"/>
      <c r="T74" s="80">
        <f t="shared" ref="T74:T76" si="39">S74+R74</f>
        <v>0</v>
      </c>
      <c r="U74" s="62"/>
      <c r="V74" s="23">
        <v>36</v>
      </c>
      <c r="W74" s="80">
        <f t="shared" si="38"/>
        <v>36</v>
      </c>
      <c r="X74" s="63">
        <v>36</v>
      </c>
      <c r="Y74" s="58"/>
      <c r="Z74" s="6"/>
      <c r="AA74" s="6"/>
      <c r="AB74" s="6"/>
      <c r="AC74" s="6"/>
      <c r="AD74" s="6"/>
    </row>
    <row r="75" spans="1:30" ht="15" customHeight="1" x14ac:dyDescent="0.25">
      <c r="A75" s="96" t="s">
        <v>180</v>
      </c>
      <c r="B75" s="87" t="s">
        <v>33</v>
      </c>
      <c r="C75" s="23"/>
      <c r="D75" s="23"/>
      <c r="E75" s="230"/>
      <c r="F75" s="67"/>
      <c r="G75" s="25">
        <f t="shared" si="36"/>
        <v>36</v>
      </c>
      <c r="H75" s="26">
        <v>36</v>
      </c>
      <c r="I75" s="26"/>
      <c r="J75" s="68"/>
      <c r="K75" s="68">
        <f>G75</f>
        <v>36</v>
      </c>
      <c r="L75" s="68"/>
      <c r="M75" s="68"/>
      <c r="N75" s="61">
        <v>2</v>
      </c>
      <c r="O75" s="62"/>
      <c r="P75" s="23"/>
      <c r="Q75" s="80">
        <f t="shared" si="37"/>
        <v>0</v>
      </c>
      <c r="R75" s="62"/>
      <c r="S75" s="23"/>
      <c r="T75" s="80">
        <f t="shared" si="39"/>
        <v>0</v>
      </c>
      <c r="U75" s="62"/>
      <c r="V75" s="23">
        <v>36</v>
      </c>
      <c r="W75" s="80">
        <f t="shared" si="38"/>
        <v>36</v>
      </c>
      <c r="X75" s="63">
        <v>36</v>
      </c>
      <c r="Y75" s="58"/>
      <c r="Z75" s="6"/>
      <c r="AA75" s="6"/>
      <c r="AB75" s="6"/>
      <c r="AC75" s="6"/>
      <c r="AD75" s="6"/>
    </row>
    <row r="76" spans="1:30" ht="15" customHeight="1" x14ac:dyDescent="0.25">
      <c r="A76" s="98" t="s">
        <v>245</v>
      </c>
      <c r="B76" s="87" t="s">
        <v>192</v>
      </c>
      <c r="C76" s="23"/>
      <c r="D76" s="23"/>
      <c r="E76" s="23"/>
      <c r="F76" s="23">
        <v>6</v>
      </c>
      <c r="G76" s="25">
        <f t="shared" si="36"/>
        <v>6</v>
      </c>
      <c r="H76" s="26"/>
      <c r="I76" s="26"/>
      <c r="J76" s="68"/>
      <c r="K76" s="68"/>
      <c r="L76" s="68"/>
      <c r="M76" s="68"/>
      <c r="N76" s="61">
        <v>6</v>
      </c>
      <c r="O76" s="62"/>
      <c r="P76" s="23"/>
      <c r="Q76" s="80"/>
      <c r="R76" s="62"/>
      <c r="S76" s="23"/>
      <c r="T76" s="80">
        <f t="shared" si="39"/>
        <v>0</v>
      </c>
      <c r="U76" s="63"/>
      <c r="V76" s="24">
        <v>6</v>
      </c>
      <c r="W76" s="80">
        <f t="shared" si="38"/>
        <v>6</v>
      </c>
      <c r="X76" s="63"/>
      <c r="Y76" s="58">
        <v>6</v>
      </c>
      <c r="Z76" s="6"/>
      <c r="AA76" s="6"/>
      <c r="AB76" s="6"/>
      <c r="AC76" s="6"/>
      <c r="AD76" s="6"/>
    </row>
    <row r="77" spans="1:30" ht="27" customHeight="1" x14ac:dyDescent="0.25">
      <c r="A77" s="94" t="s">
        <v>249</v>
      </c>
      <c r="B77" s="153" t="s">
        <v>246</v>
      </c>
      <c r="C77" s="70">
        <v>0</v>
      </c>
      <c r="D77" s="70">
        <v>0</v>
      </c>
      <c r="E77" s="70">
        <v>1</v>
      </c>
      <c r="F77" s="27">
        <v>1</v>
      </c>
      <c r="G77" s="27">
        <f>G78+G79+G80+G81</f>
        <v>306</v>
      </c>
      <c r="H77" s="27">
        <f t="shared" ref="H77:Y77" si="40">H78+H79+H80+H81</f>
        <v>150</v>
      </c>
      <c r="I77" s="27">
        <f t="shared" si="40"/>
        <v>150</v>
      </c>
      <c r="J77" s="27">
        <f t="shared" si="40"/>
        <v>42</v>
      </c>
      <c r="K77" s="27">
        <f t="shared" si="40"/>
        <v>108</v>
      </c>
      <c r="L77" s="27">
        <f t="shared" si="40"/>
        <v>0</v>
      </c>
      <c r="M77" s="27">
        <f t="shared" si="40"/>
        <v>0</v>
      </c>
      <c r="N77" s="27">
        <f t="shared" si="40"/>
        <v>12</v>
      </c>
      <c r="O77" s="27">
        <f t="shared" si="40"/>
        <v>0</v>
      </c>
      <c r="P77" s="27">
        <f t="shared" si="40"/>
        <v>0</v>
      </c>
      <c r="Q77" s="27">
        <f t="shared" si="40"/>
        <v>0</v>
      </c>
      <c r="R77" s="27">
        <f t="shared" si="40"/>
        <v>0</v>
      </c>
      <c r="S77" s="27">
        <f t="shared" si="40"/>
        <v>72</v>
      </c>
      <c r="T77" s="27">
        <f t="shared" si="40"/>
        <v>72</v>
      </c>
      <c r="U77" s="27">
        <f t="shared" si="40"/>
        <v>42</v>
      </c>
      <c r="V77" s="27">
        <f t="shared" si="40"/>
        <v>192</v>
      </c>
      <c r="W77" s="27">
        <f t="shared" si="40"/>
        <v>234</v>
      </c>
      <c r="X77" s="27">
        <f t="shared" si="40"/>
        <v>0</v>
      </c>
      <c r="Y77" s="27">
        <f t="shared" si="40"/>
        <v>326</v>
      </c>
      <c r="Z77" s="6"/>
      <c r="AA77" s="6"/>
      <c r="AB77" s="6"/>
      <c r="AC77" s="6"/>
      <c r="AD77" s="6"/>
    </row>
    <row r="78" spans="1:30" ht="27" customHeight="1" x14ac:dyDescent="0.25">
      <c r="A78" s="98" t="s">
        <v>205</v>
      </c>
      <c r="B78" s="147" t="s">
        <v>251</v>
      </c>
      <c r="C78" s="23"/>
      <c r="D78" s="23"/>
      <c r="E78" s="229" t="s">
        <v>258</v>
      </c>
      <c r="F78" s="67"/>
      <c r="G78" s="25">
        <f>Q78+T78+W78</f>
        <v>192</v>
      </c>
      <c r="H78" s="26">
        <v>42</v>
      </c>
      <c r="I78" s="26">
        <v>150</v>
      </c>
      <c r="J78" s="68">
        <v>42</v>
      </c>
      <c r="K78" s="68"/>
      <c r="L78" s="68"/>
      <c r="M78" s="68"/>
      <c r="N78" s="61">
        <v>2</v>
      </c>
      <c r="O78" s="62"/>
      <c r="P78" s="23"/>
      <c r="Q78" s="80">
        <f>P78+O78</f>
        <v>0</v>
      </c>
      <c r="R78" s="62"/>
      <c r="S78" s="23">
        <v>72</v>
      </c>
      <c r="T78" s="80">
        <f>S78+R78</f>
        <v>72</v>
      </c>
      <c r="U78" s="63">
        <v>42</v>
      </c>
      <c r="V78" s="24">
        <v>78</v>
      </c>
      <c r="W78" s="80">
        <f>V78+U78</f>
        <v>120</v>
      </c>
      <c r="X78" s="63">
        <v>0</v>
      </c>
      <c r="Y78" s="58">
        <v>212</v>
      </c>
      <c r="Z78" s="6"/>
      <c r="AA78" s="78"/>
      <c r="AB78" s="6"/>
      <c r="AC78" s="6"/>
      <c r="AD78" s="6"/>
    </row>
    <row r="79" spans="1:30" ht="15" customHeight="1" x14ac:dyDescent="0.25">
      <c r="A79" s="98" t="s">
        <v>206</v>
      </c>
      <c r="B79" s="87" t="s">
        <v>172</v>
      </c>
      <c r="C79" s="23"/>
      <c r="D79" s="23"/>
      <c r="E79" s="231"/>
      <c r="F79" s="67"/>
      <c r="G79" s="25">
        <f t="shared" ref="G79:G81" si="41">Q79+T79+W79</f>
        <v>36</v>
      </c>
      <c r="H79" s="26">
        <v>36</v>
      </c>
      <c r="I79" s="26"/>
      <c r="J79" s="68"/>
      <c r="K79" s="68">
        <f>G79</f>
        <v>36</v>
      </c>
      <c r="L79" s="68"/>
      <c r="M79" s="68"/>
      <c r="N79" s="61">
        <v>2</v>
      </c>
      <c r="O79" s="62"/>
      <c r="P79" s="23"/>
      <c r="Q79" s="80">
        <f t="shared" ref="Q79:Q81" si="42">P79+O79</f>
        <v>0</v>
      </c>
      <c r="R79" s="62"/>
      <c r="S79" s="23"/>
      <c r="T79" s="80">
        <f t="shared" ref="T79:T81" si="43">S79+R79</f>
        <v>0</v>
      </c>
      <c r="U79" s="63"/>
      <c r="V79" s="24">
        <v>36</v>
      </c>
      <c r="W79" s="80">
        <f t="shared" ref="W79:W82" si="44">V79+U79</f>
        <v>36</v>
      </c>
      <c r="X79" s="63"/>
      <c r="Y79" s="63">
        <v>36</v>
      </c>
      <c r="Z79" s="6"/>
      <c r="AA79" s="78"/>
      <c r="AB79" s="6"/>
      <c r="AC79" s="6"/>
      <c r="AD79" s="6"/>
    </row>
    <row r="80" spans="1:30" ht="15" customHeight="1" x14ac:dyDescent="0.25">
      <c r="A80" s="96" t="s">
        <v>207</v>
      </c>
      <c r="B80" s="87" t="s">
        <v>33</v>
      </c>
      <c r="C80" s="23"/>
      <c r="D80" s="23"/>
      <c r="E80" s="230"/>
      <c r="F80" s="67"/>
      <c r="G80" s="25">
        <f t="shared" si="41"/>
        <v>72</v>
      </c>
      <c r="H80" s="26">
        <v>72</v>
      </c>
      <c r="I80" s="26"/>
      <c r="J80" s="68"/>
      <c r="K80" s="68">
        <f>G80</f>
        <v>72</v>
      </c>
      <c r="L80" s="68"/>
      <c r="M80" s="68"/>
      <c r="N80" s="61">
        <v>2</v>
      </c>
      <c r="O80" s="62"/>
      <c r="P80" s="23"/>
      <c r="Q80" s="80">
        <f t="shared" si="42"/>
        <v>0</v>
      </c>
      <c r="R80" s="62"/>
      <c r="S80" s="23"/>
      <c r="T80" s="80">
        <f t="shared" si="43"/>
        <v>0</v>
      </c>
      <c r="U80" s="63"/>
      <c r="V80" s="24">
        <v>72</v>
      </c>
      <c r="W80" s="80">
        <f t="shared" si="44"/>
        <v>72</v>
      </c>
      <c r="X80" s="63"/>
      <c r="Y80" s="63">
        <v>72</v>
      </c>
      <c r="Z80" s="6"/>
      <c r="AA80" s="78"/>
      <c r="AB80" s="6"/>
      <c r="AC80" s="6"/>
      <c r="AD80" s="6"/>
    </row>
    <row r="81" spans="1:30" ht="15" customHeight="1" x14ac:dyDescent="0.25">
      <c r="A81" s="98" t="s">
        <v>208</v>
      </c>
      <c r="B81" s="87" t="s">
        <v>144</v>
      </c>
      <c r="C81" s="23"/>
      <c r="D81" s="23"/>
      <c r="E81" s="23"/>
      <c r="F81" s="23">
        <v>6</v>
      </c>
      <c r="G81" s="25">
        <f t="shared" si="41"/>
        <v>6</v>
      </c>
      <c r="H81" s="26"/>
      <c r="I81" s="26"/>
      <c r="J81" s="68"/>
      <c r="K81" s="68"/>
      <c r="L81" s="68"/>
      <c r="M81" s="68"/>
      <c r="N81" s="61">
        <v>6</v>
      </c>
      <c r="O81" s="62"/>
      <c r="P81" s="23"/>
      <c r="Q81" s="80">
        <f t="shared" si="42"/>
        <v>0</v>
      </c>
      <c r="R81" s="62"/>
      <c r="S81" s="23"/>
      <c r="T81" s="80">
        <f t="shared" si="43"/>
        <v>0</v>
      </c>
      <c r="U81" s="63"/>
      <c r="V81" s="24">
        <v>6</v>
      </c>
      <c r="W81" s="80">
        <f t="shared" si="44"/>
        <v>6</v>
      </c>
      <c r="X81" s="63"/>
      <c r="Y81" s="58">
        <v>6</v>
      </c>
      <c r="Z81" s="6"/>
      <c r="AA81" s="6"/>
      <c r="AB81" s="6"/>
      <c r="AC81" s="6"/>
      <c r="AD81" s="6"/>
    </row>
    <row r="82" spans="1:30" ht="13.5" customHeight="1" x14ac:dyDescent="0.25">
      <c r="A82" s="93" t="s">
        <v>203</v>
      </c>
      <c r="B82" s="148" t="s">
        <v>153</v>
      </c>
      <c r="C82" s="76"/>
      <c r="D82" s="28"/>
      <c r="E82" s="28"/>
      <c r="F82" s="23"/>
      <c r="G82" s="77">
        <v>216</v>
      </c>
      <c r="H82" s="65"/>
      <c r="I82" s="65"/>
      <c r="J82" s="28"/>
      <c r="K82" s="28"/>
      <c r="L82" s="28"/>
      <c r="M82" s="28"/>
      <c r="N82" s="61"/>
      <c r="O82" s="62"/>
      <c r="P82" s="23"/>
      <c r="Q82" s="80"/>
      <c r="R82" s="62"/>
      <c r="S82" s="23"/>
      <c r="T82" s="80">
        <f>S82+R82</f>
        <v>0</v>
      </c>
      <c r="U82" s="63"/>
      <c r="V82" s="24">
        <v>216</v>
      </c>
      <c r="W82" s="80">
        <f t="shared" si="44"/>
        <v>216</v>
      </c>
      <c r="X82" s="83">
        <v>216</v>
      </c>
      <c r="Y82" s="169"/>
      <c r="AA82" s="6"/>
    </row>
    <row r="83" spans="1:30" ht="16.5" customHeight="1" thickBot="1" x14ac:dyDescent="0.3">
      <c r="A83" s="167"/>
      <c r="B83" s="149" t="s">
        <v>46</v>
      </c>
      <c r="C83" s="73">
        <v>21</v>
      </c>
      <c r="D83" s="73">
        <v>3</v>
      </c>
      <c r="E83" s="73">
        <v>22</v>
      </c>
      <c r="F83" s="74">
        <v>11</v>
      </c>
      <c r="G83" s="75">
        <f>G9+G33+G50+G57+G71+G77+G82+G25+G63</f>
        <v>4428</v>
      </c>
      <c r="H83" s="75">
        <f>H9+H33+H50+H57+H71+H77+H82+H25+H63</f>
        <v>1512</v>
      </c>
      <c r="I83" s="75">
        <f>I9+I33+I50+I57+I71+I77+I82+I25+I63</f>
        <v>2606</v>
      </c>
      <c r="J83" s="75">
        <f t="shared" ref="J83:N83" si="45">J9+J33+J50+J57+J71+J77+J82+J25+J63</f>
        <v>1044</v>
      </c>
      <c r="K83" s="75">
        <f t="shared" si="45"/>
        <v>468</v>
      </c>
      <c r="L83" s="75">
        <f t="shared" si="45"/>
        <v>40</v>
      </c>
      <c r="M83" s="75">
        <f t="shared" si="45"/>
        <v>54</v>
      </c>
      <c r="N83" s="75">
        <f t="shared" si="45"/>
        <v>210</v>
      </c>
      <c r="O83" s="75">
        <f t="shared" ref="O83:T83" si="46">O9+O33+O50+O57+O71+O77+O82+O25+O63</f>
        <v>612</v>
      </c>
      <c r="P83" s="75">
        <f t="shared" si="46"/>
        <v>864</v>
      </c>
      <c r="Q83" s="75">
        <f t="shared" si="46"/>
        <v>1476</v>
      </c>
      <c r="R83" s="75">
        <f t="shared" si="46"/>
        <v>612</v>
      </c>
      <c r="S83" s="75">
        <f t="shared" si="46"/>
        <v>864</v>
      </c>
      <c r="T83" s="75">
        <f t="shared" si="46"/>
        <v>1476</v>
      </c>
      <c r="U83" s="75">
        <f>U9+U25+U33+U50+U57+U63+U71+U77+U82</f>
        <v>612</v>
      </c>
      <c r="V83" s="75">
        <f>V9+V25+V33+V50+V57+V71+V77+V82+V63</f>
        <v>864</v>
      </c>
      <c r="W83" s="75">
        <f>W9+W33+W50+W57+W71+W77+W82+W25+W63</f>
        <v>1476</v>
      </c>
      <c r="X83" s="75">
        <f>X9+X33+X50+X57+X71+X77+X82+X25+X63</f>
        <v>1836</v>
      </c>
      <c r="Y83" s="75">
        <f>Y9+Y33+Y50+Y57+Y71+Y77+Y82+Y25+Y63</f>
        <v>1116</v>
      </c>
      <c r="AA83" s="6"/>
    </row>
    <row r="84" spans="1:30" ht="28.15" customHeight="1" x14ac:dyDescent="0.25">
      <c r="A84" s="212" t="s">
        <v>213</v>
      </c>
      <c r="B84" s="213"/>
      <c r="C84" s="213"/>
      <c r="D84" s="213"/>
      <c r="E84" s="213"/>
      <c r="F84" s="213"/>
      <c r="G84" s="217" t="s">
        <v>15</v>
      </c>
      <c r="H84" s="56"/>
      <c r="I84" s="56"/>
      <c r="J84" s="56"/>
      <c r="K84" s="56"/>
      <c r="L84" s="56"/>
      <c r="M84" s="56"/>
      <c r="N84" s="182" t="s">
        <v>255</v>
      </c>
      <c r="O84" s="134">
        <f>O9+O33+O51+O25+O52+O53+O58+O59+O64+O65+O66+O67+O72+O73+O78</f>
        <v>612</v>
      </c>
      <c r="P84" s="133">
        <f>P9+P33+P51+P25+P52+P53+P58+P65+P66+P72+P78</f>
        <v>864</v>
      </c>
      <c r="Q84" s="135">
        <f>Q9+Q33+Q51+Q58+Q72+Q25+Q52+Q59+Q73+Q78</f>
        <v>1476</v>
      </c>
      <c r="R84" s="187">
        <f>R9+R33+R51+R58+R59+R72+R25+R52+R53+R64+R65+R66+R67+R78</f>
        <v>612</v>
      </c>
      <c r="S84" s="133">
        <f>S9+S33+S58+S59+S78+S25+S51+S52+S53+S64+S65+S66+S67+S72+S73</f>
        <v>864</v>
      </c>
      <c r="T84" s="135">
        <f>T9+T33+T51+T58+T59+T72+T78+T52+T73+T25+T53+T64+T65+T66</f>
        <v>1476</v>
      </c>
      <c r="U84" s="187">
        <f>U9+U33+U51+U58+U59+U72+U25+U52+U53+U64+U65+U66+U67+U78+U73</f>
        <v>420</v>
      </c>
      <c r="V84" s="187">
        <f>V9+V33+V51+V58+V59+V72+V25+V52+V53+V64+V65+V66+V67+V78+V73</f>
        <v>342</v>
      </c>
      <c r="W84" s="135">
        <f>W9+W33+W51+W58+W59+W72+W78+W52+W73+W25+W53+W64+W65+W66+W67</f>
        <v>762</v>
      </c>
      <c r="X84" s="170"/>
      <c r="Y84" s="171"/>
    </row>
    <row r="85" spans="1:30" ht="17.45" customHeight="1" x14ac:dyDescent="0.25">
      <c r="A85" s="214"/>
      <c r="B85" s="213"/>
      <c r="C85" s="213"/>
      <c r="D85" s="213"/>
      <c r="E85" s="213"/>
      <c r="F85" s="213"/>
      <c r="G85" s="218"/>
      <c r="H85" s="56"/>
      <c r="I85" s="56"/>
      <c r="J85" s="56"/>
      <c r="K85" s="56"/>
      <c r="L85" s="56"/>
      <c r="M85" s="56"/>
      <c r="N85" s="183" t="s">
        <v>22</v>
      </c>
      <c r="O85" s="119">
        <f>O54+O60+O74</f>
        <v>0</v>
      </c>
      <c r="P85" s="64">
        <f>P54</f>
        <v>0</v>
      </c>
      <c r="Q85" s="172">
        <f>Q54+Q60+Q74+Q79</f>
        <v>0</v>
      </c>
      <c r="R85" s="119">
        <f>R54+R74+R60+R68+R79</f>
        <v>0</v>
      </c>
      <c r="S85" s="64">
        <f>S60+S79+S54+S68</f>
        <v>0</v>
      </c>
      <c r="T85" s="172">
        <f>T54+T60+T74+T79</f>
        <v>0</v>
      </c>
      <c r="U85" s="119">
        <f>U54+U74+U60+U68+U79</f>
        <v>108</v>
      </c>
      <c r="V85" s="64">
        <f>V60+V79+V54+V68+V74</f>
        <v>108</v>
      </c>
      <c r="W85" s="172">
        <f>W54+W60+W74+W79+W68</f>
        <v>216</v>
      </c>
      <c r="X85" s="120"/>
      <c r="Y85" s="125"/>
    </row>
    <row r="86" spans="1:30" ht="15" customHeight="1" x14ac:dyDescent="0.25">
      <c r="A86" s="214"/>
      <c r="B86" s="213"/>
      <c r="C86" s="213"/>
      <c r="D86" s="213"/>
      <c r="E86" s="213"/>
      <c r="F86" s="213"/>
      <c r="G86" s="218"/>
      <c r="H86" s="56"/>
      <c r="I86" s="56"/>
      <c r="J86" s="56"/>
      <c r="K86" s="56"/>
      <c r="L86" s="56"/>
      <c r="M86" s="56"/>
      <c r="N86" s="184" t="s">
        <v>19</v>
      </c>
      <c r="O86" s="119">
        <f>O61</f>
        <v>0</v>
      </c>
      <c r="P86" s="64">
        <f t="shared" ref="P86" si="47">P61</f>
        <v>0</v>
      </c>
      <c r="Q86" s="172">
        <f>Q61+Q55+Q75+Q80</f>
        <v>0</v>
      </c>
      <c r="R86" s="119">
        <f>R55+R75+R61+R69+R80</f>
        <v>0</v>
      </c>
      <c r="S86" s="64">
        <f>S61+S80+S55+S69+S75</f>
        <v>0</v>
      </c>
      <c r="T86" s="172">
        <f>T61+T55+T75+T80</f>
        <v>0</v>
      </c>
      <c r="U86" s="119">
        <f>U55+U75+U61+U69+U80</f>
        <v>72</v>
      </c>
      <c r="V86" s="64">
        <f>V61+V80+V55+V69+V75</f>
        <v>180</v>
      </c>
      <c r="W86" s="172">
        <f>W61+W55+W75+W80+W69</f>
        <v>252</v>
      </c>
      <c r="X86" s="136"/>
      <c r="Y86" s="125"/>
    </row>
    <row r="87" spans="1:30" ht="15" customHeight="1" x14ac:dyDescent="0.25">
      <c r="A87" s="214"/>
      <c r="B87" s="213"/>
      <c r="C87" s="213"/>
      <c r="D87" s="213"/>
      <c r="E87" s="213"/>
      <c r="F87" s="213"/>
      <c r="G87" s="218"/>
      <c r="H87" s="56"/>
      <c r="I87" s="56"/>
      <c r="J87" s="56"/>
      <c r="K87" s="56"/>
      <c r="L87" s="56"/>
      <c r="M87" s="56"/>
      <c r="N87" s="184" t="s">
        <v>17</v>
      </c>
      <c r="O87" s="119">
        <v>0</v>
      </c>
      <c r="P87" s="64">
        <v>0</v>
      </c>
      <c r="Q87" s="172">
        <v>0</v>
      </c>
      <c r="R87" s="119"/>
      <c r="S87" s="64"/>
      <c r="T87" s="172">
        <f>R87+S87</f>
        <v>0</v>
      </c>
      <c r="U87" s="173">
        <f>U62+U70</f>
        <v>12</v>
      </c>
      <c r="V87" s="174">
        <f>V56+V76+V81</f>
        <v>18</v>
      </c>
      <c r="W87" s="172">
        <f>U87+V87</f>
        <v>30</v>
      </c>
      <c r="X87" s="136"/>
      <c r="Y87" s="125"/>
    </row>
    <row r="88" spans="1:30" ht="21.6" customHeight="1" x14ac:dyDescent="0.25">
      <c r="A88" s="214"/>
      <c r="B88" s="213"/>
      <c r="C88" s="213"/>
      <c r="D88" s="213"/>
      <c r="E88" s="213"/>
      <c r="F88" s="213"/>
      <c r="G88" s="218"/>
      <c r="H88" s="56"/>
      <c r="I88" s="56"/>
      <c r="J88" s="56"/>
      <c r="K88" s="56"/>
      <c r="L88" s="56"/>
      <c r="M88" s="56"/>
      <c r="N88" s="183" t="s">
        <v>23</v>
      </c>
      <c r="O88" s="119">
        <v>1</v>
      </c>
      <c r="P88" s="64">
        <v>3</v>
      </c>
      <c r="Q88" s="172">
        <f>O88+P88</f>
        <v>4</v>
      </c>
      <c r="R88" s="119">
        <v>3</v>
      </c>
      <c r="S88" s="64">
        <v>3</v>
      </c>
      <c r="T88" s="172">
        <f>R88+S88</f>
        <v>6</v>
      </c>
      <c r="U88" s="188">
        <v>4</v>
      </c>
      <c r="V88" s="189">
        <v>4</v>
      </c>
      <c r="W88" s="172">
        <f>U88+V88</f>
        <v>8</v>
      </c>
      <c r="X88" s="136"/>
      <c r="Y88" s="125"/>
    </row>
    <row r="89" spans="1:30" ht="22.9" customHeight="1" x14ac:dyDescent="0.25">
      <c r="A89" s="214"/>
      <c r="B89" s="213"/>
      <c r="C89" s="213"/>
      <c r="D89" s="213"/>
      <c r="E89" s="213"/>
      <c r="F89" s="213"/>
      <c r="G89" s="218"/>
      <c r="H89" s="56"/>
      <c r="I89" s="56"/>
      <c r="J89" s="56"/>
      <c r="K89" s="56"/>
      <c r="L89" s="56"/>
      <c r="M89" s="56"/>
      <c r="N89" s="183" t="s">
        <v>24</v>
      </c>
      <c r="O89" s="119">
        <v>0</v>
      </c>
      <c r="P89" s="64">
        <v>8</v>
      </c>
      <c r="Q89" s="172">
        <f>O89+P89</f>
        <v>8</v>
      </c>
      <c r="R89" s="119">
        <v>5</v>
      </c>
      <c r="S89" s="64">
        <v>5</v>
      </c>
      <c r="T89" s="172">
        <f t="shared" ref="T89:T90" si="48">R89+S89</f>
        <v>10</v>
      </c>
      <c r="U89" s="188">
        <v>3</v>
      </c>
      <c r="V89" s="189">
        <v>7</v>
      </c>
      <c r="W89" s="172">
        <f t="shared" ref="W89:W90" si="49">U89+V89</f>
        <v>10</v>
      </c>
      <c r="X89" s="136"/>
      <c r="Y89" s="125"/>
    </row>
    <row r="90" spans="1:30" ht="24" customHeight="1" x14ac:dyDescent="0.25">
      <c r="A90" s="214"/>
      <c r="B90" s="213"/>
      <c r="C90" s="213"/>
      <c r="D90" s="213"/>
      <c r="E90" s="213"/>
      <c r="F90" s="213"/>
      <c r="G90" s="218"/>
      <c r="H90" s="56"/>
      <c r="I90" s="56"/>
      <c r="J90" s="56"/>
      <c r="K90" s="56"/>
      <c r="L90" s="56"/>
      <c r="M90" s="56"/>
      <c r="N90" s="183" t="s">
        <v>25</v>
      </c>
      <c r="O90" s="119">
        <v>1</v>
      </c>
      <c r="P90" s="64">
        <v>1</v>
      </c>
      <c r="Q90" s="172">
        <f>O90+P90</f>
        <v>2</v>
      </c>
      <c r="R90" s="119">
        <v>0</v>
      </c>
      <c r="S90" s="64">
        <v>0</v>
      </c>
      <c r="T90" s="172">
        <f t="shared" si="48"/>
        <v>0</v>
      </c>
      <c r="U90" s="188">
        <v>0</v>
      </c>
      <c r="V90" s="189">
        <v>0</v>
      </c>
      <c r="W90" s="172">
        <f t="shared" si="49"/>
        <v>0</v>
      </c>
      <c r="X90" s="136"/>
      <c r="Y90" s="125"/>
    </row>
    <row r="91" spans="1:30" ht="15" customHeight="1" thickBot="1" x14ac:dyDescent="0.3">
      <c r="A91" s="215"/>
      <c r="B91" s="216"/>
      <c r="C91" s="216"/>
      <c r="D91" s="216"/>
      <c r="E91" s="216"/>
      <c r="F91" s="216"/>
      <c r="G91" s="219"/>
      <c r="H91" s="59"/>
      <c r="I91" s="59"/>
      <c r="J91" s="59"/>
      <c r="K91" s="59"/>
      <c r="L91" s="59"/>
      <c r="M91" s="59"/>
      <c r="N91" s="185"/>
      <c r="O91" s="175"/>
      <c r="P91" s="176"/>
      <c r="Q91" s="177"/>
      <c r="R91" s="175"/>
      <c r="S91" s="176"/>
      <c r="T91" s="177"/>
      <c r="U91" s="178"/>
      <c r="V91" s="179"/>
      <c r="W91" s="177"/>
      <c r="X91" s="180"/>
      <c r="Y91" s="181"/>
    </row>
    <row r="92" spans="1:30" ht="15" customHeight="1" x14ac:dyDescent="0.25">
      <c r="N92" s="186"/>
    </row>
    <row r="93" spans="1:30" ht="15" customHeight="1" x14ac:dyDescent="0.25"/>
    <row r="94" spans="1:30" ht="18.75" x14ac:dyDescent="0.3">
      <c r="G94" s="7"/>
      <c r="H94" s="7"/>
      <c r="I94" s="7"/>
      <c r="J94" s="7"/>
      <c r="K94" s="7"/>
      <c r="L94" s="7"/>
      <c r="M94" s="7"/>
      <c r="N94" s="208" t="s">
        <v>278</v>
      </c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</row>
  </sheetData>
  <mergeCells count="47">
    <mergeCell ref="A2:A7"/>
    <mergeCell ref="B2:B7"/>
    <mergeCell ref="C2:F3"/>
    <mergeCell ref="G2:N2"/>
    <mergeCell ref="I4:J4"/>
    <mergeCell ref="K4:K7"/>
    <mergeCell ref="M4:M7"/>
    <mergeCell ref="N4:N7"/>
    <mergeCell ref="L4:L7"/>
    <mergeCell ref="V5:V7"/>
    <mergeCell ref="A1:I1"/>
    <mergeCell ref="X2:X7"/>
    <mergeCell ref="Y2:Y7"/>
    <mergeCell ref="G3:G7"/>
    <mergeCell ref="H3:N3"/>
    <mergeCell ref="O3:W3"/>
    <mergeCell ref="H4:H7"/>
    <mergeCell ref="O2:W2"/>
    <mergeCell ref="O4:Q4"/>
    <mergeCell ref="R4:T4"/>
    <mergeCell ref="U4:W4"/>
    <mergeCell ref="I5:I7"/>
    <mergeCell ref="J5:J7"/>
    <mergeCell ref="O5:O7"/>
    <mergeCell ref="P5:P7"/>
    <mergeCell ref="E78:E80"/>
    <mergeCell ref="R5:R7"/>
    <mergeCell ref="S5:S7"/>
    <mergeCell ref="T5:T7"/>
    <mergeCell ref="U5:U7"/>
    <mergeCell ref="Q5:Q7"/>
    <mergeCell ref="N94:Y94"/>
    <mergeCell ref="W5:W7"/>
    <mergeCell ref="A84:F91"/>
    <mergeCell ref="G84:G91"/>
    <mergeCell ref="C4:C7"/>
    <mergeCell ref="D4:D7"/>
    <mergeCell ref="E4:E7"/>
    <mergeCell ref="F4:F7"/>
    <mergeCell ref="F10:F11"/>
    <mergeCell ref="E21:E22"/>
    <mergeCell ref="E54:E55"/>
    <mergeCell ref="E59:E61"/>
    <mergeCell ref="E65:E66"/>
    <mergeCell ref="E67:E69"/>
    <mergeCell ref="F72:F73"/>
    <mergeCell ref="E74:E75"/>
  </mergeCells>
  <pageMargins left="0.234375" right="5.46875E-2" top="0.50468749999999996" bottom="0.796875" header="0.3" footer="0.3"/>
  <pageSetup paperSize="9" scale="75" orientation="landscape" r:id="rId1"/>
  <ignoredErrors>
    <ignoredError sqref="G77 T77 W77 G71 T71 T57 W57 Q57 G63 T63 W63 G57 W71 G33 Q33 T33 W33 G25 Q25" formula="1"/>
    <ignoredError sqref="C8:C9 C10:C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topLeftCell="A4" workbookViewId="0">
      <selection activeCell="M12" sqref="M12"/>
    </sheetView>
  </sheetViews>
  <sheetFormatPr defaultRowHeight="15" x14ac:dyDescent="0.25"/>
  <sheetData>
    <row r="2" spans="1:15" ht="18.75" x14ac:dyDescent="0.3">
      <c r="I2" s="277" t="s">
        <v>248</v>
      </c>
      <c r="J2" s="275"/>
      <c r="K2" s="275"/>
      <c r="L2" s="8"/>
      <c r="M2" s="8"/>
    </row>
    <row r="3" spans="1:15" ht="37.9" customHeight="1" x14ac:dyDescent="0.25">
      <c r="I3" s="278" t="s">
        <v>40</v>
      </c>
      <c r="J3" s="279"/>
      <c r="K3" s="279"/>
      <c r="L3" s="279"/>
      <c r="M3" s="279"/>
      <c r="N3" s="279"/>
      <c r="O3" s="279"/>
    </row>
    <row r="4" spans="1:15" ht="17.25" customHeight="1" x14ac:dyDescent="0.25">
      <c r="I4" s="279"/>
      <c r="J4" s="279"/>
      <c r="K4" s="279"/>
      <c r="L4" s="279"/>
      <c r="M4" s="279"/>
      <c r="N4" s="279"/>
      <c r="O4" s="279"/>
    </row>
    <row r="5" spans="1:15" ht="18.75" x14ac:dyDescent="0.3">
      <c r="I5" s="206" t="s">
        <v>276</v>
      </c>
      <c r="J5" s="207"/>
      <c r="K5" s="207"/>
      <c r="L5" s="207"/>
      <c r="M5" s="207"/>
      <c r="N5" s="207"/>
    </row>
    <row r="6" spans="1:15" ht="18.75" x14ac:dyDescent="0.3">
      <c r="I6" s="8"/>
      <c r="J6" s="8"/>
      <c r="K6" s="8"/>
      <c r="L6" s="8"/>
      <c r="M6" s="8"/>
    </row>
    <row r="11" spans="1:15" ht="20.25" x14ac:dyDescent="0.3">
      <c r="D11" s="9"/>
      <c r="E11" s="9"/>
      <c r="F11" s="9"/>
      <c r="G11" s="9"/>
      <c r="H11" s="9"/>
      <c r="I11" s="9"/>
      <c r="J11" s="9"/>
      <c r="K11" s="9"/>
    </row>
    <row r="12" spans="1:15" ht="20.25" x14ac:dyDescent="0.3">
      <c r="C12" s="9"/>
      <c r="D12" s="9"/>
      <c r="E12" s="9"/>
      <c r="F12" s="10" t="s">
        <v>26</v>
      </c>
      <c r="G12" s="10"/>
      <c r="H12" s="10"/>
      <c r="I12" s="9"/>
      <c r="J12" s="9"/>
    </row>
    <row r="13" spans="1:15" ht="20.25" x14ac:dyDescent="0.3">
      <c r="C13" s="280" t="s">
        <v>262</v>
      </c>
      <c r="D13" s="280"/>
      <c r="E13" s="280"/>
      <c r="F13" s="280"/>
      <c r="G13" s="280"/>
      <c r="H13" s="280"/>
      <c r="I13" s="280"/>
      <c r="J13" s="280"/>
      <c r="K13" s="280"/>
      <c r="L13" s="280"/>
    </row>
    <row r="14" spans="1:15" ht="20.25" x14ac:dyDescent="0.3">
      <c r="A14" s="2"/>
      <c r="B14" s="276" t="s">
        <v>210</v>
      </c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"/>
    </row>
    <row r="15" spans="1:15" x14ac:dyDescent="0.25">
      <c r="E15" s="11"/>
      <c r="F15" s="11"/>
      <c r="G15" s="11"/>
      <c r="H15" s="11"/>
    </row>
    <row r="16" spans="1:15" ht="18.75" x14ac:dyDescent="0.3">
      <c r="E16" s="8" t="s">
        <v>27</v>
      </c>
      <c r="F16" s="8"/>
      <c r="G16" s="79" t="s">
        <v>211</v>
      </c>
      <c r="H16" s="79"/>
      <c r="I16" s="79"/>
      <c r="J16" s="71"/>
      <c r="K16" s="71"/>
      <c r="L16" s="71"/>
    </row>
    <row r="17" spans="5:14" ht="18.75" x14ac:dyDescent="0.3">
      <c r="E17" s="8"/>
      <c r="F17" s="8"/>
      <c r="G17" s="8"/>
      <c r="H17" s="8"/>
      <c r="I17" s="8"/>
    </row>
    <row r="18" spans="5:14" ht="18.75" x14ac:dyDescent="0.3">
      <c r="E18" s="8"/>
      <c r="F18" s="8"/>
      <c r="G18" s="8"/>
      <c r="H18" s="8"/>
      <c r="I18" s="8"/>
    </row>
    <row r="19" spans="5:14" ht="18.75" x14ac:dyDescent="0.3">
      <c r="F19" s="8"/>
      <c r="G19" s="8"/>
      <c r="H19" s="8"/>
      <c r="I19" s="8"/>
      <c r="J19" s="8"/>
    </row>
    <row r="24" spans="5:14" ht="15.75" x14ac:dyDescent="0.25">
      <c r="I24" s="12" t="s">
        <v>28</v>
      </c>
      <c r="J24" s="12"/>
      <c r="K24" s="12"/>
      <c r="L24" s="12"/>
      <c r="M24" s="12"/>
    </row>
    <row r="25" spans="5:14" ht="15.75" x14ac:dyDescent="0.25">
      <c r="I25" s="274" t="s">
        <v>212</v>
      </c>
      <c r="J25" s="275"/>
      <c r="K25" s="275"/>
      <c r="L25" s="275"/>
      <c r="M25" s="275"/>
    </row>
    <row r="26" spans="5:14" ht="15.75" x14ac:dyDescent="0.25">
      <c r="I26" s="12" t="s">
        <v>247</v>
      </c>
      <c r="J26" s="12"/>
      <c r="K26" s="12"/>
      <c r="L26" s="12"/>
      <c r="M26" s="12"/>
    </row>
    <row r="27" spans="5:14" s="2" customFormat="1" ht="16.149999999999999" customHeight="1" x14ac:dyDescent="0.25">
      <c r="I27" s="274" t="s">
        <v>29</v>
      </c>
      <c r="J27" s="275"/>
      <c r="K27" s="275"/>
      <c r="L27" s="275"/>
      <c r="M27" s="275"/>
    </row>
    <row r="28" spans="5:14" ht="15.75" x14ac:dyDescent="0.25">
      <c r="J28" s="12"/>
      <c r="K28" s="12"/>
      <c r="L28" s="12"/>
      <c r="M28" s="12"/>
      <c r="N28" s="12"/>
    </row>
  </sheetData>
  <mergeCells count="6">
    <mergeCell ref="I27:M27"/>
    <mergeCell ref="B14:M14"/>
    <mergeCell ref="I2:K2"/>
    <mergeCell ref="I3:O4"/>
    <mergeCell ref="I25:M25"/>
    <mergeCell ref="C13:L13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Layout" workbookViewId="0">
      <selection activeCell="E13" sqref="E13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84" t="s">
        <v>145</v>
      </c>
      <c r="D2" s="284"/>
      <c r="E2" s="284"/>
      <c r="F2" s="284"/>
      <c r="G2" s="284"/>
      <c r="H2" s="284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85" t="s">
        <v>30</v>
      </c>
      <c r="C4" s="287" t="s">
        <v>31</v>
      </c>
      <c r="D4" s="285" t="s">
        <v>32</v>
      </c>
      <c r="E4" s="285" t="s">
        <v>33</v>
      </c>
      <c r="F4" s="285" t="s">
        <v>18</v>
      </c>
      <c r="G4" s="285" t="s">
        <v>8</v>
      </c>
      <c r="H4" s="287" t="s">
        <v>34</v>
      </c>
      <c r="I4" s="281" t="s">
        <v>35</v>
      </c>
    </row>
    <row r="5" spans="2:10" ht="66.75" customHeight="1" x14ac:dyDescent="0.25">
      <c r="B5" s="286"/>
      <c r="C5" s="288"/>
      <c r="D5" s="289"/>
      <c r="E5" s="289"/>
      <c r="F5" s="289"/>
      <c r="G5" s="289"/>
      <c r="H5" s="290"/>
      <c r="I5" s="282"/>
    </row>
    <row r="6" spans="2:10" ht="22.5" customHeight="1" x14ac:dyDescent="0.25">
      <c r="B6" s="15" t="s">
        <v>36</v>
      </c>
      <c r="C6" s="13" t="s">
        <v>282</v>
      </c>
      <c r="D6" s="13"/>
      <c r="E6" s="13"/>
      <c r="F6" s="30"/>
      <c r="G6" s="13"/>
      <c r="H6" s="13">
        <v>11</v>
      </c>
      <c r="I6" s="14" t="s">
        <v>147</v>
      </c>
    </row>
    <row r="7" spans="2:10" s="2" customFormat="1" ht="22.5" customHeight="1" x14ac:dyDescent="0.25">
      <c r="B7" s="31" t="s">
        <v>37</v>
      </c>
      <c r="C7" s="13" t="s">
        <v>282</v>
      </c>
      <c r="D7" s="13"/>
      <c r="E7" s="13"/>
      <c r="F7" s="30"/>
      <c r="G7" s="13"/>
      <c r="H7" s="13">
        <v>11</v>
      </c>
      <c r="I7" s="14" t="s">
        <v>147</v>
      </c>
    </row>
    <row r="8" spans="2:10" ht="22.5" customHeight="1" x14ac:dyDescent="0.25">
      <c r="B8" s="31" t="s">
        <v>200</v>
      </c>
      <c r="C8" s="13" t="s">
        <v>283</v>
      </c>
      <c r="D8" s="13" t="s">
        <v>284</v>
      </c>
      <c r="E8" s="13" t="s">
        <v>285</v>
      </c>
      <c r="F8" s="30"/>
      <c r="G8" s="13" t="s">
        <v>284</v>
      </c>
      <c r="H8" s="13">
        <v>2</v>
      </c>
      <c r="I8" s="14" t="s">
        <v>148</v>
      </c>
    </row>
    <row r="9" spans="2:10" ht="18.75" x14ac:dyDescent="0.25">
      <c r="B9" s="31" t="s">
        <v>15</v>
      </c>
      <c r="C9" s="15" t="s">
        <v>286</v>
      </c>
      <c r="D9" s="15">
        <v>6</v>
      </c>
      <c r="E9" s="15">
        <v>7</v>
      </c>
      <c r="F9" s="55"/>
      <c r="G9" s="15">
        <v>6</v>
      </c>
      <c r="H9" s="15">
        <v>24</v>
      </c>
      <c r="I9" s="5" t="s">
        <v>287</v>
      </c>
    </row>
    <row r="11" spans="2:10" ht="31.5" customHeight="1" x14ac:dyDescent="0.25">
      <c r="C11" s="283"/>
      <c r="D11" s="283"/>
      <c r="E11" s="283"/>
      <c r="F11" s="283"/>
      <c r="G11" s="283"/>
      <c r="H11" s="283"/>
      <c r="I11" s="283"/>
      <c r="J11" s="283"/>
    </row>
  </sheetData>
  <mergeCells count="10">
    <mergeCell ref="I4:I5"/>
    <mergeCell ref="C11:J11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tabSelected="1" view="pageLayout" topLeftCell="A4" zoomScale="70" zoomScaleNormal="70" zoomScalePageLayoutView="70" workbookViewId="0">
      <selection activeCell="AC17" sqref="AC17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8"/>
      <c r="C1" s="291" t="s">
        <v>41</v>
      </c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8"/>
      <c r="C2" s="32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53" s="2" customFormat="1" ht="16.899999999999999" customHeight="1" x14ac:dyDescent="0.25">
      <c r="A3" s="296" t="s">
        <v>21</v>
      </c>
      <c r="B3" s="293" t="s">
        <v>62</v>
      </c>
      <c r="C3" s="293"/>
      <c r="D3" s="293"/>
      <c r="E3" s="293"/>
      <c r="F3" s="294" t="s">
        <v>67</v>
      </c>
      <c r="G3" s="293" t="s">
        <v>68</v>
      </c>
      <c r="H3" s="293"/>
      <c r="I3" s="293"/>
      <c r="J3" s="294" t="s">
        <v>72</v>
      </c>
      <c r="K3" s="293" t="s">
        <v>73</v>
      </c>
      <c r="L3" s="298"/>
      <c r="M3" s="298"/>
      <c r="N3" s="298"/>
      <c r="O3" s="294" t="s">
        <v>78</v>
      </c>
      <c r="P3" s="293" t="s">
        <v>79</v>
      </c>
      <c r="Q3" s="298"/>
      <c r="R3" s="298"/>
      <c r="S3" s="294" t="s">
        <v>80</v>
      </c>
      <c r="T3" s="293" t="s">
        <v>81</v>
      </c>
      <c r="U3" s="298"/>
      <c r="V3" s="298"/>
      <c r="W3" s="298"/>
      <c r="X3" s="293" t="s">
        <v>86</v>
      </c>
      <c r="Y3" s="298"/>
      <c r="Z3" s="298"/>
      <c r="AA3" s="298"/>
      <c r="AB3" s="293" t="s">
        <v>91</v>
      </c>
      <c r="AC3" s="298"/>
      <c r="AD3" s="298"/>
      <c r="AE3" s="298"/>
      <c r="AF3" s="294" t="s">
        <v>92</v>
      </c>
      <c r="AG3" s="293" t="s">
        <v>93</v>
      </c>
      <c r="AH3" s="298"/>
      <c r="AI3" s="298"/>
      <c r="AJ3" s="294" t="s">
        <v>94</v>
      </c>
      <c r="AK3" s="293" t="s">
        <v>95</v>
      </c>
      <c r="AL3" s="298"/>
      <c r="AM3" s="298"/>
      <c r="AN3" s="298"/>
      <c r="AO3" s="294" t="s">
        <v>100</v>
      </c>
      <c r="AP3" s="293" t="s">
        <v>101</v>
      </c>
      <c r="AQ3" s="298"/>
      <c r="AR3" s="298"/>
      <c r="AS3" s="294" t="s">
        <v>102</v>
      </c>
      <c r="AT3" s="293" t="s">
        <v>103</v>
      </c>
      <c r="AU3" s="298"/>
      <c r="AV3" s="298"/>
      <c r="AW3" s="298"/>
      <c r="AX3" s="293" t="s">
        <v>105</v>
      </c>
      <c r="AY3" s="298"/>
      <c r="AZ3" s="298"/>
      <c r="BA3" s="304"/>
    </row>
    <row r="4" spans="1:53" s="2" customFormat="1" ht="16.899999999999999" customHeight="1" x14ac:dyDescent="0.25">
      <c r="A4" s="297"/>
      <c r="B4" s="295" t="s">
        <v>63</v>
      </c>
      <c r="C4" s="295" t="s">
        <v>64</v>
      </c>
      <c r="D4" s="295" t="s">
        <v>65</v>
      </c>
      <c r="E4" s="295" t="s">
        <v>66</v>
      </c>
      <c r="F4" s="295"/>
      <c r="G4" s="295" t="s">
        <v>69</v>
      </c>
      <c r="H4" s="295" t="s">
        <v>70</v>
      </c>
      <c r="I4" s="295" t="s">
        <v>71</v>
      </c>
      <c r="J4" s="295"/>
      <c r="K4" s="295" t="s">
        <v>74</v>
      </c>
      <c r="L4" s="295" t="s">
        <v>75</v>
      </c>
      <c r="M4" s="295" t="s">
        <v>76</v>
      </c>
      <c r="N4" s="295" t="s">
        <v>77</v>
      </c>
      <c r="O4" s="299"/>
      <c r="P4" s="295" t="s">
        <v>64</v>
      </c>
      <c r="Q4" s="295" t="s">
        <v>65</v>
      </c>
      <c r="R4" s="295" t="s">
        <v>66</v>
      </c>
      <c r="S4" s="299"/>
      <c r="T4" s="295" t="s">
        <v>82</v>
      </c>
      <c r="U4" s="295" t="s">
        <v>83</v>
      </c>
      <c r="V4" s="295" t="s">
        <v>84</v>
      </c>
      <c r="W4" s="295" t="s">
        <v>85</v>
      </c>
      <c r="X4" s="295" t="s">
        <v>87</v>
      </c>
      <c r="Y4" s="295" t="s">
        <v>88</v>
      </c>
      <c r="Z4" s="295" t="s">
        <v>89</v>
      </c>
      <c r="AA4" s="295" t="s">
        <v>90</v>
      </c>
      <c r="AB4" s="295" t="s">
        <v>87</v>
      </c>
      <c r="AC4" s="300" t="s">
        <v>88</v>
      </c>
      <c r="AD4" s="295" t="s">
        <v>89</v>
      </c>
      <c r="AE4" s="295" t="s">
        <v>90</v>
      </c>
      <c r="AF4" s="299"/>
      <c r="AG4" s="295" t="s">
        <v>69</v>
      </c>
      <c r="AH4" s="295" t="s">
        <v>70</v>
      </c>
      <c r="AI4" s="295" t="s">
        <v>71</v>
      </c>
      <c r="AJ4" s="299"/>
      <c r="AK4" s="302" t="s">
        <v>96</v>
      </c>
      <c r="AL4" s="295" t="s">
        <v>97</v>
      </c>
      <c r="AM4" s="295" t="s">
        <v>98</v>
      </c>
      <c r="AN4" s="295" t="s">
        <v>99</v>
      </c>
      <c r="AO4" s="299"/>
      <c r="AP4" s="295" t="s">
        <v>64</v>
      </c>
      <c r="AQ4" s="295" t="s">
        <v>65</v>
      </c>
      <c r="AR4" s="295" t="s">
        <v>66</v>
      </c>
      <c r="AS4" s="299"/>
      <c r="AT4" s="295" t="s">
        <v>69</v>
      </c>
      <c r="AU4" s="295" t="s">
        <v>70</v>
      </c>
      <c r="AV4" s="295" t="s">
        <v>71</v>
      </c>
      <c r="AW4" s="295" t="s">
        <v>104</v>
      </c>
      <c r="AX4" s="295" t="s">
        <v>74</v>
      </c>
      <c r="AY4" s="295" t="s">
        <v>75</v>
      </c>
      <c r="AZ4" s="295" t="s">
        <v>76</v>
      </c>
      <c r="BA4" s="305" t="s">
        <v>77</v>
      </c>
    </row>
    <row r="5" spans="1:53" s="2" customFormat="1" x14ac:dyDescent="0.25">
      <c r="A5" s="297"/>
      <c r="B5" s="295"/>
      <c r="C5" s="295"/>
      <c r="D5" s="295"/>
      <c r="E5" s="295"/>
      <c r="F5" s="295"/>
      <c r="G5" s="295"/>
      <c r="H5" s="295"/>
      <c r="I5" s="295"/>
      <c r="J5" s="295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301"/>
      <c r="AD5" s="299"/>
      <c r="AE5" s="299"/>
      <c r="AF5" s="299"/>
      <c r="AG5" s="299"/>
      <c r="AH5" s="299"/>
      <c r="AI5" s="299"/>
      <c r="AJ5" s="299"/>
      <c r="AK5" s="303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306"/>
    </row>
    <row r="6" spans="1:53" ht="19.899999999999999" customHeight="1" x14ac:dyDescent="0.25">
      <c r="A6" s="297"/>
      <c r="B6" s="295"/>
      <c r="C6" s="295"/>
      <c r="D6" s="295"/>
      <c r="E6" s="295"/>
      <c r="F6" s="295"/>
      <c r="G6" s="295"/>
      <c r="H6" s="295"/>
      <c r="I6" s="295"/>
      <c r="J6" s="295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301"/>
      <c r="AD6" s="299"/>
      <c r="AE6" s="299"/>
      <c r="AF6" s="299"/>
      <c r="AG6" s="299"/>
      <c r="AH6" s="299"/>
      <c r="AI6" s="299"/>
      <c r="AJ6" s="299"/>
      <c r="AK6" s="303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306"/>
    </row>
    <row r="7" spans="1:53" ht="42" customHeight="1" x14ac:dyDescent="0.25">
      <c r="A7" s="297"/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  <c r="O7" s="35">
        <v>14</v>
      </c>
      <c r="P7" s="35">
        <v>15</v>
      </c>
      <c r="Q7" s="35">
        <v>16</v>
      </c>
      <c r="R7" s="35">
        <v>17</v>
      </c>
      <c r="S7" s="35">
        <v>18</v>
      </c>
      <c r="T7" s="35">
        <v>19</v>
      </c>
      <c r="U7" s="35">
        <v>20</v>
      </c>
      <c r="V7" s="35">
        <v>21</v>
      </c>
      <c r="W7" s="35">
        <v>22</v>
      </c>
      <c r="X7" s="35">
        <v>23</v>
      </c>
      <c r="Y7" s="35">
        <v>24</v>
      </c>
      <c r="Z7" s="35">
        <v>25</v>
      </c>
      <c r="AA7" s="35">
        <v>26</v>
      </c>
      <c r="AB7" s="35">
        <v>27</v>
      </c>
      <c r="AC7" s="35">
        <v>28</v>
      </c>
      <c r="AD7" s="35">
        <v>29</v>
      </c>
      <c r="AE7" s="35">
        <v>30</v>
      </c>
      <c r="AF7" s="35">
        <v>31</v>
      </c>
      <c r="AG7" s="35">
        <v>32</v>
      </c>
      <c r="AH7" s="35">
        <v>33</v>
      </c>
      <c r="AI7" s="35">
        <v>34</v>
      </c>
      <c r="AJ7" s="35">
        <v>35</v>
      </c>
      <c r="AK7" s="35">
        <v>36</v>
      </c>
      <c r="AL7" s="35">
        <v>37</v>
      </c>
      <c r="AM7" s="35">
        <v>38</v>
      </c>
      <c r="AN7" s="35">
        <v>39</v>
      </c>
      <c r="AO7" s="35">
        <v>40</v>
      </c>
      <c r="AP7" s="35">
        <v>41</v>
      </c>
      <c r="AQ7" s="35">
        <v>42</v>
      </c>
      <c r="AR7" s="35">
        <v>43</v>
      </c>
      <c r="AS7" s="35">
        <v>44</v>
      </c>
      <c r="AT7" s="35">
        <v>45</v>
      </c>
      <c r="AU7" s="35">
        <v>46</v>
      </c>
      <c r="AV7" s="35">
        <v>47</v>
      </c>
      <c r="AW7" s="35">
        <v>48</v>
      </c>
      <c r="AX7" s="35">
        <v>49</v>
      </c>
      <c r="AY7" s="35">
        <v>50</v>
      </c>
      <c r="AZ7" s="35">
        <v>51</v>
      </c>
      <c r="BA7" s="40">
        <v>52</v>
      </c>
    </row>
    <row r="8" spans="1:53" ht="72.599999999999994" customHeight="1" x14ac:dyDescent="0.25">
      <c r="A8" s="47" t="s">
        <v>59</v>
      </c>
      <c r="B8" s="66" t="s">
        <v>107</v>
      </c>
      <c r="C8" s="66" t="s">
        <v>107</v>
      </c>
      <c r="D8" s="66" t="s">
        <v>107</v>
      </c>
      <c r="E8" s="66" t="s">
        <v>107</v>
      </c>
      <c r="F8" s="66" t="s">
        <v>107</v>
      </c>
      <c r="G8" s="66" t="s">
        <v>107</v>
      </c>
      <c r="H8" s="66" t="s">
        <v>107</v>
      </c>
      <c r="I8" s="66" t="s">
        <v>107</v>
      </c>
      <c r="J8" s="66" t="s">
        <v>107</v>
      </c>
      <c r="K8" s="66" t="s">
        <v>107</v>
      </c>
      <c r="L8" s="66" t="s">
        <v>107</v>
      </c>
      <c r="M8" s="66" t="s">
        <v>107</v>
      </c>
      <c r="N8" s="66" t="s">
        <v>107</v>
      </c>
      <c r="O8" s="66" t="s">
        <v>107</v>
      </c>
      <c r="P8" s="66" t="s">
        <v>107</v>
      </c>
      <c r="Q8" s="66" t="s">
        <v>107</v>
      </c>
      <c r="R8" s="66" t="s">
        <v>107</v>
      </c>
      <c r="S8" s="38" t="s">
        <v>38</v>
      </c>
      <c r="T8" s="38" t="s">
        <v>38</v>
      </c>
      <c r="U8" s="66" t="s">
        <v>107</v>
      </c>
      <c r="V8" s="66" t="s">
        <v>107</v>
      </c>
      <c r="W8" s="66" t="s">
        <v>107</v>
      </c>
      <c r="X8" s="66" t="s">
        <v>107</v>
      </c>
      <c r="Y8" s="66" t="s">
        <v>107</v>
      </c>
      <c r="Z8" s="66" t="s">
        <v>107</v>
      </c>
      <c r="AA8" s="66" t="s">
        <v>107</v>
      </c>
      <c r="AB8" s="66" t="s">
        <v>107</v>
      </c>
      <c r="AC8" s="66" t="s">
        <v>107</v>
      </c>
      <c r="AD8" s="66" t="s">
        <v>107</v>
      </c>
      <c r="AE8" s="66" t="s">
        <v>107</v>
      </c>
      <c r="AF8" s="17" t="s">
        <v>116</v>
      </c>
      <c r="AG8" s="17" t="s">
        <v>116</v>
      </c>
      <c r="AH8" s="17" t="s">
        <v>116</v>
      </c>
      <c r="AI8" s="17" t="s">
        <v>116</v>
      </c>
      <c r="AJ8" s="17" t="s">
        <v>116</v>
      </c>
      <c r="AK8" s="17" t="s">
        <v>116</v>
      </c>
      <c r="AL8" s="66" t="s">
        <v>149</v>
      </c>
      <c r="AM8" s="66" t="s">
        <v>107</v>
      </c>
      <c r="AN8" s="66" t="s">
        <v>107</v>
      </c>
      <c r="AO8" s="66" t="s">
        <v>107</v>
      </c>
      <c r="AP8" s="66" t="s">
        <v>107</v>
      </c>
      <c r="AQ8" s="66" t="s">
        <v>149</v>
      </c>
      <c r="AR8" s="66" t="s">
        <v>107</v>
      </c>
      <c r="AS8" s="38" t="s">
        <v>38</v>
      </c>
      <c r="AT8" s="39" t="s">
        <v>38</v>
      </c>
      <c r="AU8" s="39" t="s">
        <v>38</v>
      </c>
      <c r="AV8" s="39" t="s">
        <v>38</v>
      </c>
      <c r="AW8" s="39" t="s">
        <v>38</v>
      </c>
      <c r="AX8" s="39" t="s">
        <v>38</v>
      </c>
      <c r="AY8" s="39" t="s">
        <v>38</v>
      </c>
      <c r="AZ8" s="39" t="s">
        <v>38</v>
      </c>
      <c r="BA8" s="41" t="s">
        <v>38</v>
      </c>
    </row>
    <row r="9" spans="1:53" s="2" customFormat="1" ht="72.599999999999994" customHeight="1" x14ac:dyDescent="0.25">
      <c r="A9" s="72" t="s">
        <v>60</v>
      </c>
      <c r="B9" s="66" t="s">
        <v>107</v>
      </c>
      <c r="C9" s="66" t="s">
        <v>107</v>
      </c>
      <c r="D9" s="66" t="s">
        <v>107</v>
      </c>
      <c r="E9" s="66" t="s">
        <v>107</v>
      </c>
      <c r="F9" s="66" t="s">
        <v>107</v>
      </c>
      <c r="G9" s="66" t="s">
        <v>107</v>
      </c>
      <c r="H9" s="66" t="s">
        <v>107</v>
      </c>
      <c r="I9" s="66" t="s">
        <v>107</v>
      </c>
      <c r="J9" s="66" t="s">
        <v>107</v>
      </c>
      <c r="K9" s="66" t="s">
        <v>107</v>
      </c>
      <c r="L9" s="66" t="s">
        <v>107</v>
      </c>
      <c r="M9" s="66" t="s">
        <v>107</v>
      </c>
      <c r="N9" s="66" t="s">
        <v>107</v>
      </c>
      <c r="O9" s="66" t="s">
        <v>107</v>
      </c>
      <c r="P9" s="66" t="s">
        <v>107</v>
      </c>
      <c r="Q9" s="66" t="s">
        <v>107</v>
      </c>
      <c r="R9" s="66" t="s">
        <v>107</v>
      </c>
      <c r="S9" s="38" t="s">
        <v>38</v>
      </c>
      <c r="T9" s="38" t="s">
        <v>38</v>
      </c>
      <c r="U9" s="66" t="s">
        <v>107</v>
      </c>
      <c r="V9" s="66" t="s">
        <v>107</v>
      </c>
      <c r="W9" s="66" t="s">
        <v>107</v>
      </c>
      <c r="X9" s="66" t="s">
        <v>107</v>
      </c>
      <c r="Y9" s="66" t="s">
        <v>107</v>
      </c>
      <c r="Z9" s="66" t="s">
        <v>107</v>
      </c>
      <c r="AA9" s="66" t="s">
        <v>107</v>
      </c>
      <c r="AB9" s="66" t="s">
        <v>107</v>
      </c>
      <c r="AC9" s="66" t="s">
        <v>107</v>
      </c>
      <c r="AD9" s="66" t="s">
        <v>107</v>
      </c>
      <c r="AE9" s="66" t="s">
        <v>107</v>
      </c>
      <c r="AF9" s="17" t="s">
        <v>116</v>
      </c>
      <c r="AG9" s="17" t="s">
        <v>116</v>
      </c>
      <c r="AH9" s="17" t="s">
        <v>116</v>
      </c>
      <c r="AI9" s="17" t="s">
        <v>116</v>
      </c>
      <c r="AJ9" s="17" t="s">
        <v>116</v>
      </c>
      <c r="AK9" s="17" t="s">
        <v>116</v>
      </c>
      <c r="AL9" s="66" t="s">
        <v>149</v>
      </c>
      <c r="AM9" s="66" t="s">
        <v>107</v>
      </c>
      <c r="AN9" s="66" t="s">
        <v>107</v>
      </c>
      <c r="AO9" s="66" t="s">
        <v>107</v>
      </c>
      <c r="AP9" s="66" t="s">
        <v>107</v>
      </c>
      <c r="AQ9" s="66" t="s">
        <v>149</v>
      </c>
      <c r="AR9" s="66" t="s">
        <v>107</v>
      </c>
      <c r="AS9" s="38" t="s">
        <v>38</v>
      </c>
      <c r="AT9" s="39" t="s">
        <v>38</v>
      </c>
      <c r="AU9" s="39" t="s">
        <v>38</v>
      </c>
      <c r="AV9" s="39" t="s">
        <v>38</v>
      </c>
      <c r="AW9" s="39" t="s">
        <v>38</v>
      </c>
      <c r="AX9" s="39" t="s">
        <v>38</v>
      </c>
      <c r="AY9" s="39" t="s">
        <v>38</v>
      </c>
      <c r="AZ9" s="39" t="s">
        <v>38</v>
      </c>
      <c r="BA9" s="41" t="s">
        <v>38</v>
      </c>
    </row>
    <row r="10" spans="1:53" ht="69" customHeight="1" thickBot="1" x14ac:dyDescent="0.3">
      <c r="A10" s="72" t="s">
        <v>200</v>
      </c>
      <c r="B10" s="17" t="s">
        <v>107</v>
      </c>
      <c r="C10" s="17" t="s">
        <v>107</v>
      </c>
      <c r="D10" s="17" t="s">
        <v>107</v>
      </c>
      <c r="E10" s="17" t="s">
        <v>116</v>
      </c>
      <c r="F10" s="17" t="s">
        <v>116</v>
      </c>
      <c r="G10" s="17" t="s">
        <v>116</v>
      </c>
      <c r="H10" s="17" t="s">
        <v>116</v>
      </c>
      <c r="I10" s="17" t="s">
        <v>116</v>
      </c>
      <c r="J10" s="17" t="s">
        <v>116</v>
      </c>
      <c r="K10" s="17" t="s">
        <v>116</v>
      </c>
      <c r="L10" s="17" t="s">
        <v>116</v>
      </c>
      <c r="M10" s="17" t="s">
        <v>116</v>
      </c>
      <c r="N10" s="17" t="s">
        <v>116</v>
      </c>
      <c r="O10" s="17" t="s">
        <v>116</v>
      </c>
      <c r="P10" s="17" t="s">
        <v>116</v>
      </c>
      <c r="Q10" s="17" t="s">
        <v>106</v>
      </c>
      <c r="R10" s="17" t="s">
        <v>117</v>
      </c>
      <c r="S10" s="38" t="s">
        <v>38</v>
      </c>
      <c r="T10" s="38" t="s">
        <v>38</v>
      </c>
      <c r="U10" s="17" t="s">
        <v>107</v>
      </c>
      <c r="V10" s="17" t="s">
        <v>107</v>
      </c>
      <c r="W10" s="17" t="s">
        <v>106</v>
      </c>
      <c r="X10" s="17" t="s">
        <v>106</v>
      </c>
      <c r="Y10" s="17" t="s">
        <v>116</v>
      </c>
      <c r="Z10" s="17" t="s">
        <v>116</v>
      </c>
      <c r="AA10" s="17" t="s">
        <v>116</v>
      </c>
      <c r="AB10" s="17" t="s">
        <v>116</v>
      </c>
      <c r="AC10" s="17" t="s">
        <v>116</v>
      </c>
      <c r="AD10" s="17" t="s">
        <v>116</v>
      </c>
      <c r="AE10" s="17" t="s">
        <v>106</v>
      </c>
      <c r="AF10" s="17" t="s">
        <v>106</v>
      </c>
      <c r="AG10" s="17" t="s">
        <v>151</v>
      </c>
      <c r="AH10" s="17" t="s">
        <v>109</v>
      </c>
      <c r="AI10" s="17" t="s">
        <v>109</v>
      </c>
      <c r="AJ10" s="17" t="s">
        <v>109</v>
      </c>
      <c r="AK10" s="17" t="s">
        <v>109</v>
      </c>
      <c r="AL10" s="17" t="s">
        <v>109</v>
      </c>
      <c r="AM10" s="17" t="s">
        <v>109</v>
      </c>
      <c r="AN10" s="17" t="s">
        <v>109</v>
      </c>
      <c r="AO10" s="17" t="s">
        <v>109</v>
      </c>
      <c r="AP10" s="17" t="s">
        <v>109</v>
      </c>
      <c r="AQ10" s="17" t="s">
        <v>150</v>
      </c>
      <c r="AR10" s="42" t="s">
        <v>61</v>
      </c>
      <c r="AS10" s="39"/>
      <c r="AT10" s="39"/>
      <c r="AU10" s="39"/>
      <c r="AV10" s="39"/>
      <c r="AW10" s="39"/>
      <c r="AX10" s="39"/>
      <c r="AY10" s="39"/>
      <c r="AZ10" s="39"/>
      <c r="BA10" s="41"/>
    </row>
    <row r="11" spans="1:53" ht="2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9"/>
      <c r="K12" s="9"/>
      <c r="L12" s="9"/>
      <c r="M12" s="10" t="s">
        <v>39</v>
      </c>
      <c r="N12" s="10"/>
      <c r="O12" s="10"/>
      <c r="P12" s="10"/>
      <c r="Q12" s="10"/>
      <c r="R12" s="10"/>
      <c r="S12" s="33"/>
      <c r="T12" s="33"/>
      <c r="U12" s="33"/>
      <c r="V12" s="33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9"/>
      <c r="K13" s="9"/>
      <c r="L13" s="9"/>
      <c r="M13" s="9"/>
      <c r="N13" s="9"/>
      <c r="O13" s="9"/>
      <c r="P13" s="9"/>
      <c r="Q13" s="9"/>
      <c r="R13" s="9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21" x14ac:dyDescent="0.35">
      <c r="A14" s="18"/>
      <c r="B14" s="18"/>
      <c r="C14" s="18"/>
      <c r="D14" s="18"/>
      <c r="E14" s="18"/>
      <c r="F14" s="18"/>
      <c r="G14" s="36"/>
      <c r="H14" s="36"/>
      <c r="I14" s="37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ht="21.75" thickBot="1" x14ac:dyDescent="0.4">
      <c r="A15" s="18"/>
      <c r="B15" s="18"/>
      <c r="C15" s="18"/>
      <c r="D15" s="18"/>
      <c r="E15" s="18"/>
      <c r="F15" s="18"/>
      <c r="G15" s="18"/>
      <c r="H15" s="18"/>
      <c r="I15" s="18"/>
      <c r="J15" s="9"/>
      <c r="K15" s="9"/>
      <c r="L15" s="9"/>
      <c r="M15" s="9"/>
      <c r="N15" s="9"/>
      <c r="O15" s="9"/>
      <c r="P15" s="9"/>
      <c r="Q15" s="9"/>
      <c r="R15" s="9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 ht="22.5" thickBot="1" x14ac:dyDescent="0.4">
      <c r="A16" s="18"/>
      <c r="B16" s="18"/>
      <c r="C16" s="18"/>
      <c r="D16" s="18"/>
      <c r="E16" s="18"/>
      <c r="F16" s="18"/>
      <c r="G16" s="43" t="s">
        <v>107</v>
      </c>
      <c r="H16" s="36"/>
      <c r="I16" s="36"/>
      <c r="J16" s="311" t="s">
        <v>108</v>
      </c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18"/>
      <c r="AA16" s="18"/>
      <c r="AB16" s="18"/>
      <c r="AC16" s="18"/>
      <c r="AD16" s="46" t="s">
        <v>110</v>
      </c>
      <c r="AE16" s="18"/>
      <c r="AF16" s="18"/>
      <c r="AG16" s="307" t="s">
        <v>115</v>
      </c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18"/>
      <c r="AX16" s="18"/>
      <c r="AY16" s="18"/>
      <c r="AZ16" s="18"/>
      <c r="BA16" s="18"/>
    </row>
    <row r="17" spans="1:53" ht="21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21.75" thickBot="1" x14ac:dyDescent="0.4">
      <c r="A18" s="18"/>
      <c r="B18" s="18"/>
      <c r="C18" s="18"/>
      <c r="D18" s="18"/>
      <c r="E18" s="18"/>
      <c r="F18" s="18"/>
      <c r="G18" s="18"/>
      <c r="H18" s="18"/>
      <c r="I18" s="18"/>
      <c r="J18" s="9"/>
      <c r="K18" s="9"/>
      <c r="L18" s="9"/>
      <c r="M18" s="9"/>
      <c r="N18" s="9"/>
      <c r="O18" s="9"/>
      <c r="P18" s="9"/>
      <c r="Q18" s="9"/>
      <c r="R18" s="9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 ht="22.5" thickBot="1" x14ac:dyDescent="0.4">
      <c r="A19" s="18"/>
      <c r="B19" s="18"/>
      <c r="C19" s="18"/>
      <c r="D19" s="18"/>
      <c r="E19" s="18"/>
      <c r="F19" s="18"/>
      <c r="G19" s="43" t="s">
        <v>106</v>
      </c>
      <c r="H19" s="18"/>
      <c r="I19" s="18"/>
      <c r="J19" s="307" t="s">
        <v>112</v>
      </c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18"/>
      <c r="AA19" s="18"/>
      <c r="AB19" s="18"/>
      <c r="AC19" s="18"/>
      <c r="AD19" s="45" t="s">
        <v>61</v>
      </c>
      <c r="AE19" s="18"/>
      <c r="AF19" s="18"/>
      <c r="AG19" s="307" t="s">
        <v>114</v>
      </c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18"/>
      <c r="AX19" s="18"/>
      <c r="AY19" s="18"/>
      <c r="AZ19" s="18"/>
      <c r="BA19" s="18"/>
    </row>
    <row r="20" spans="1:53" ht="19.5" thickBot="1" x14ac:dyDescent="0.35">
      <c r="A20" s="2"/>
      <c r="B20" s="2"/>
      <c r="C20" s="2"/>
      <c r="D20" s="2"/>
      <c r="E20" s="2"/>
      <c r="F20" s="2"/>
      <c r="G20" s="2"/>
      <c r="H20" s="2"/>
      <c r="I20" s="2"/>
      <c r="J20" s="8"/>
      <c r="K20" s="8"/>
      <c r="L20" s="8"/>
      <c r="M20" s="8"/>
      <c r="N20" s="8"/>
      <c r="O20" s="8"/>
      <c r="P20" s="8"/>
      <c r="Q20" s="8"/>
      <c r="R20" s="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ht="19.899999999999999" customHeight="1" thickBot="1" x14ac:dyDescent="0.35">
      <c r="G21" s="43" t="s">
        <v>109</v>
      </c>
      <c r="J21" s="307" t="s">
        <v>113</v>
      </c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AD21" s="44" t="s">
        <v>38</v>
      </c>
      <c r="AG21" s="310" t="s">
        <v>111</v>
      </c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</row>
  </sheetData>
  <mergeCells count="72">
    <mergeCell ref="J19:Y19"/>
    <mergeCell ref="J21:Y21"/>
    <mergeCell ref="AG16:AV16"/>
    <mergeCell ref="AG19:AV19"/>
    <mergeCell ref="AG21:AT21"/>
    <mergeCell ref="J16:Y17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 (25)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2025-09-01T11:30:16Z</cp:lastPrinted>
  <dcterms:created xsi:type="dcterms:W3CDTF">2011-05-26T10:03:28Z</dcterms:created>
  <dcterms:modified xsi:type="dcterms:W3CDTF">2026-03-05T04:19:11Z</dcterms:modified>
</cp:coreProperties>
</file>